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lications\"/>
    </mc:Choice>
  </mc:AlternateContent>
  <xr:revisionPtr revIDLastSave="0" documentId="8_{7DD06666-0E52-4CFB-A236-83C30DBCD41D}" xr6:coauthVersionLast="47" xr6:coauthVersionMax="47" xr10:uidLastSave="{00000000-0000-0000-0000-000000000000}"/>
  <workbookProtection workbookAlgorithmName="SHA-512" workbookHashValue="TIz+lB6Isms03qmI6cqV94fxkmhOV7W9FyXz/ZRw4HGyRUV2sPIer7q79kET0kMLfEuxypC4wT9kqeEKjkzNkA==" workbookSaltValue="b1wGPZcddx6f0cM90W7WVw==" workbookSpinCount="100000" lockStructure="1"/>
  <bookViews>
    <workbookView xWindow="-120" yWindow="-120" windowWidth="29040" windowHeight="15840" tabRatio="847" firstSheet="1" activeTab="8" xr2:uid="{00000000-000D-0000-FFFF-FFFF00000000}"/>
  </bookViews>
  <sheets>
    <sheet name="Info" sheetId="5" state="hidden" r:id="rId1"/>
    <sheet name="Instructions -- START HERE" sheetId="128" r:id="rId2"/>
    <sheet name="Definitions" sheetId="104" r:id="rId3"/>
    <sheet name="Entity Example" sheetId="127" r:id="rId4"/>
    <sheet name="Confirmed Summary" sheetId="117" state="hidden" r:id="rId5"/>
    <sheet name="Unconfirmed County Summary" sheetId="1" r:id="rId6"/>
    <sheet name="Potential Applicants" sheetId="3" r:id="rId7"/>
    <sheet name="Entity1" sheetId="4" r:id="rId8"/>
    <sheet name="Entity2" sheetId="174" r:id="rId9"/>
    <sheet name="Entity3" sheetId="175" r:id="rId10"/>
    <sheet name="Entity4" sheetId="176" r:id="rId11"/>
    <sheet name="Entity5" sheetId="177" r:id="rId12"/>
    <sheet name="Entity6" sheetId="178" r:id="rId13"/>
    <sheet name="Entity7" sheetId="179" r:id="rId14"/>
    <sheet name="Entity8" sheetId="180" r:id="rId15"/>
    <sheet name="Entity9" sheetId="181" r:id="rId16"/>
    <sheet name="Entity10" sheetId="182" r:id="rId17"/>
    <sheet name="Entity11" sheetId="183" r:id="rId18"/>
    <sheet name="Entity12" sheetId="184" r:id="rId19"/>
    <sheet name="Entity13" sheetId="185" r:id="rId20"/>
    <sheet name="Entity14" sheetId="186" r:id="rId21"/>
    <sheet name="Entity15" sheetId="187" r:id="rId22"/>
    <sheet name="Entity16" sheetId="188" r:id="rId23"/>
    <sheet name="Entity17" sheetId="189" r:id="rId24"/>
    <sheet name="Entity18" sheetId="190" r:id="rId25"/>
    <sheet name="Entity19" sheetId="191" r:id="rId26"/>
    <sheet name="Entity20" sheetId="192" r:id="rId27"/>
    <sheet name="Entity21" sheetId="193" r:id="rId28"/>
    <sheet name="Entity22" sheetId="194" r:id="rId29"/>
    <sheet name="Entity23" sheetId="195" r:id="rId30"/>
    <sheet name="Entity24" sheetId="196" r:id="rId31"/>
    <sheet name="Entity25" sheetId="197" r:id="rId32"/>
    <sheet name="Entity26" sheetId="198" r:id="rId33"/>
    <sheet name="Entity27" sheetId="199" r:id="rId34"/>
    <sheet name="Entity28" sheetId="200" r:id="rId35"/>
    <sheet name="Entity29" sheetId="201" r:id="rId36"/>
    <sheet name="Entity30" sheetId="202" r:id="rId37"/>
    <sheet name="Entity31" sheetId="203" r:id="rId38"/>
    <sheet name="Entity32" sheetId="204" r:id="rId39"/>
    <sheet name="Entity33" sheetId="205" r:id="rId40"/>
    <sheet name="Entity34" sheetId="206" r:id="rId41"/>
    <sheet name="Entity35" sheetId="207" r:id="rId42"/>
    <sheet name="Entity36" sheetId="208" r:id="rId43"/>
    <sheet name="Entity37" sheetId="209" r:id="rId44"/>
    <sheet name="Entity38" sheetId="210" r:id="rId45"/>
    <sheet name="Entity39" sheetId="211" r:id="rId46"/>
    <sheet name="Entity40" sheetId="212" r:id="rId47"/>
    <sheet name="Entity41" sheetId="213" r:id="rId48"/>
    <sheet name="Entity42" sheetId="214" r:id="rId49"/>
    <sheet name="Entity43" sheetId="215" r:id="rId50"/>
    <sheet name="Entity44" sheetId="216" r:id="rId51"/>
    <sheet name="Entity45" sheetId="217" r:id="rId52"/>
    <sheet name="Entity46" sheetId="218" r:id="rId53"/>
    <sheet name="Entity47" sheetId="219" r:id="rId54"/>
    <sheet name="Entity48" sheetId="220" r:id="rId55"/>
    <sheet name="Entity49" sheetId="221" r:id="rId56"/>
    <sheet name="Entity50" sheetId="222" r:id="rId57"/>
  </sheets>
  <definedNames>
    <definedName name="County">Info!$B$2:$B$69</definedName>
    <definedName name="_xlnm.Print_Area" localSheetId="4">'Confirmed Summary'!$A$1:$I$19</definedName>
    <definedName name="_xlnm.Print_Area" localSheetId="3">'Entity Example'!$A$1:$I$17</definedName>
    <definedName name="_xlnm.Print_Area" localSheetId="7">Entity1!$A$1:$I$16</definedName>
    <definedName name="_xlnm.Print_Area" localSheetId="16">Entity10!$A$1:$I$16</definedName>
    <definedName name="_xlnm.Print_Area" localSheetId="17">Entity11!$A$1:$I$16</definedName>
    <definedName name="_xlnm.Print_Area" localSheetId="18">Entity12!$A$1:$I$16</definedName>
    <definedName name="_xlnm.Print_Area" localSheetId="19">Entity13!$A$1:$I$16</definedName>
    <definedName name="_xlnm.Print_Area" localSheetId="20">Entity14!$A$1:$I$16</definedName>
    <definedName name="_xlnm.Print_Area" localSheetId="21">Entity15!$A$1:$I$16</definedName>
    <definedName name="_xlnm.Print_Area" localSheetId="22">Entity16!$A$1:$I$16</definedName>
    <definedName name="_xlnm.Print_Area" localSheetId="23">Entity17!$A$1:$I$16</definedName>
    <definedName name="_xlnm.Print_Area" localSheetId="24">Entity18!$A$1:$I$16</definedName>
    <definedName name="_xlnm.Print_Area" localSheetId="25">Entity19!$A$1:$I$16</definedName>
    <definedName name="_xlnm.Print_Area" localSheetId="8">Entity2!$A$1:$I$16</definedName>
    <definedName name="_xlnm.Print_Area" localSheetId="26">Entity20!$A$1:$I$16</definedName>
    <definedName name="_xlnm.Print_Area" localSheetId="27">Entity21!$A$1:$I$16</definedName>
    <definedName name="_xlnm.Print_Area" localSheetId="28">Entity22!$A$1:$I$16</definedName>
    <definedName name="_xlnm.Print_Area" localSheetId="29">Entity23!$A$1:$I$16</definedName>
    <definedName name="_xlnm.Print_Area" localSheetId="30">Entity24!$A$1:$I$16</definedName>
    <definedName name="_xlnm.Print_Area" localSheetId="31">Entity25!$A$1:$I$16</definedName>
    <definedName name="_xlnm.Print_Area" localSheetId="32">Entity26!$A$1:$I$16</definedName>
    <definedName name="_xlnm.Print_Area" localSheetId="33">Entity27!$A$1:$I$16</definedName>
    <definedName name="_xlnm.Print_Area" localSheetId="34">Entity28!$A$1:$I$16</definedName>
    <definedName name="_xlnm.Print_Area" localSheetId="35">Entity29!$A$1:$I$16</definedName>
    <definedName name="_xlnm.Print_Area" localSheetId="9">Entity3!$A$1:$I$16</definedName>
    <definedName name="_xlnm.Print_Area" localSheetId="36">Entity30!$A$1:$I$16</definedName>
    <definedName name="_xlnm.Print_Area" localSheetId="37">Entity31!$A$1:$I$16</definedName>
    <definedName name="_xlnm.Print_Area" localSheetId="38">Entity32!$A$1:$I$16</definedName>
    <definedName name="_xlnm.Print_Area" localSheetId="39">Entity33!$A$1:$I$16</definedName>
    <definedName name="_xlnm.Print_Area" localSheetId="40">Entity34!$A$1:$I$16</definedName>
    <definedName name="_xlnm.Print_Area" localSheetId="41">Entity35!$A$1:$I$16</definedName>
    <definedName name="_xlnm.Print_Area" localSheetId="42">Entity36!$A$1:$I$16</definedName>
    <definedName name="_xlnm.Print_Area" localSheetId="43">Entity37!$A$1:$I$16</definedName>
    <definedName name="_xlnm.Print_Area" localSheetId="44">Entity38!$A$1:$I$16</definedName>
    <definedName name="_xlnm.Print_Area" localSheetId="45">Entity39!$A$1:$I$16</definedName>
    <definedName name="_xlnm.Print_Area" localSheetId="10">Entity4!$A$1:$I$16</definedName>
    <definedName name="_xlnm.Print_Area" localSheetId="46">Entity40!$A$1:$I$16</definedName>
    <definedName name="_xlnm.Print_Area" localSheetId="47">Entity41!$A$1:$I$16</definedName>
    <definedName name="_xlnm.Print_Area" localSheetId="48">Entity42!$A$1:$I$16</definedName>
    <definedName name="_xlnm.Print_Area" localSheetId="49">Entity43!$A$1:$I$16</definedName>
    <definedName name="_xlnm.Print_Area" localSheetId="50">Entity44!$A$1:$I$16</definedName>
    <definedName name="_xlnm.Print_Area" localSheetId="51">Entity45!$A$1:$I$16</definedName>
    <definedName name="_xlnm.Print_Area" localSheetId="52">Entity46!$A$1:$I$16</definedName>
    <definedName name="_xlnm.Print_Area" localSheetId="53">Entity47!$A$1:$I$16</definedName>
    <definedName name="_xlnm.Print_Area" localSheetId="54">Entity48!$A$1:$I$16</definedName>
    <definedName name="_xlnm.Print_Area" localSheetId="55">Entity49!$A$1:$I$16</definedName>
    <definedName name="_xlnm.Print_Area" localSheetId="11">Entity5!$A$1:$I$16</definedName>
    <definedName name="_xlnm.Print_Area" localSheetId="56">Entity50!$A$1:$I$16</definedName>
    <definedName name="_xlnm.Print_Area" localSheetId="12">Entity6!$A$1:$I$16</definedName>
    <definedName name="_xlnm.Print_Area" localSheetId="13">Entity7!$A$1:$I$16</definedName>
    <definedName name="_xlnm.Print_Area" localSheetId="14">Entity8!$A$1:$I$16</definedName>
    <definedName name="_xlnm.Print_Area" localSheetId="15">Entity9!$A$1:$I$16</definedName>
    <definedName name="_xlnm.Print_Area" localSheetId="5">'Unconfirmed County Summary'!$A$1:$I$18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3" l="1"/>
  <c r="D5" i="3"/>
  <c r="C5" i="3"/>
  <c r="B5" i="3"/>
  <c r="B9" i="127" l="1"/>
  <c r="C9" i="127"/>
  <c r="C15" i="127" s="1"/>
  <c r="C16" i="127" s="1"/>
  <c r="D9" i="127"/>
  <c r="E9" i="127"/>
  <c r="F9" i="127"/>
  <c r="G9" i="127"/>
  <c r="H9" i="127"/>
  <c r="B10" i="127"/>
  <c r="C10" i="127"/>
  <c r="D10" i="127"/>
  <c r="E10" i="127"/>
  <c r="F10" i="127"/>
  <c r="G10" i="127"/>
  <c r="H10" i="127"/>
  <c r="B11" i="127"/>
  <c r="B15" i="127" s="1"/>
  <c r="B16" i="127" s="1"/>
  <c r="C11" i="127"/>
  <c r="D11" i="127"/>
  <c r="E11" i="127"/>
  <c r="F11" i="127"/>
  <c r="G11" i="127"/>
  <c r="H11" i="127"/>
  <c r="B12" i="127"/>
  <c r="C12" i="127"/>
  <c r="D12" i="127"/>
  <c r="E12" i="127"/>
  <c r="F12" i="127"/>
  <c r="G12" i="127"/>
  <c r="H12" i="127"/>
  <c r="B13" i="127"/>
  <c r="C13" i="127"/>
  <c r="D13" i="127"/>
  <c r="E13" i="127"/>
  <c r="F13" i="127"/>
  <c r="G13" i="127"/>
  <c r="H13" i="127"/>
  <c r="D64" i="127"/>
  <c r="H64" i="127"/>
  <c r="G6" i="1"/>
  <c r="G7" i="1" s="1"/>
  <c r="A2" i="3"/>
  <c r="G2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G15" i="127" l="1"/>
  <c r="G16" i="127" s="1"/>
  <c r="I9" i="127"/>
  <c r="D15" i="127"/>
  <c r="D16" i="127" s="1"/>
  <c r="E15" i="127"/>
  <c r="E16" i="127" s="1"/>
  <c r="I12" i="127"/>
  <c r="I13" i="127"/>
  <c r="H15" i="127"/>
  <c r="H16" i="127" s="1"/>
  <c r="F15" i="127"/>
  <c r="F16" i="127" s="1"/>
  <c r="I11" i="127"/>
  <c r="I10" i="127"/>
  <c r="I15" i="127" l="1"/>
  <c r="I16" i="127" s="1"/>
  <c r="D7" i="117"/>
  <c r="B7" i="117"/>
  <c r="G3" i="117"/>
  <c r="G4" i="117"/>
  <c r="G2" i="117"/>
  <c r="B3" i="117"/>
  <c r="G6" i="117" s="1"/>
  <c r="G7" i="117" s="1"/>
  <c r="B4" i="117"/>
  <c r="B5" i="117"/>
  <c r="B2" i="117"/>
  <c r="H63" i="222"/>
  <c r="E63" i="222"/>
  <c r="H12" i="222"/>
  <c r="G12" i="222"/>
  <c r="F12" i="222"/>
  <c r="E12" i="222"/>
  <c r="D12" i="222"/>
  <c r="C12" i="222"/>
  <c r="B12" i="222"/>
  <c r="H11" i="222"/>
  <c r="G11" i="222"/>
  <c r="F11" i="222"/>
  <c r="E11" i="222"/>
  <c r="D11" i="222"/>
  <c r="C11" i="222"/>
  <c r="B11" i="222"/>
  <c r="H10" i="222"/>
  <c r="G10" i="222"/>
  <c r="F10" i="222"/>
  <c r="E10" i="222"/>
  <c r="D10" i="222"/>
  <c r="C10" i="222"/>
  <c r="B10" i="222"/>
  <c r="H9" i="222"/>
  <c r="G9" i="222"/>
  <c r="F9" i="222"/>
  <c r="E9" i="222"/>
  <c r="D9" i="222"/>
  <c r="C9" i="222"/>
  <c r="B9" i="222"/>
  <c r="H8" i="222"/>
  <c r="G8" i="222"/>
  <c r="F8" i="222"/>
  <c r="E8" i="222"/>
  <c r="E14" i="222" s="1"/>
  <c r="E15" i="222" s="1"/>
  <c r="I54" i="3" s="1"/>
  <c r="D8" i="222"/>
  <c r="C8" i="222"/>
  <c r="B8" i="222"/>
  <c r="G1" i="222"/>
  <c r="B1" i="222"/>
  <c r="H63" i="221"/>
  <c r="E63" i="221"/>
  <c r="H12" i="221"/>
  <c r="G12" i="221"/>
  <c r="F12" i="221"/>
  <c r="E12" i="221"/>
  <c r="D12" i="221"/>
  <c r="C12" i="221"/>
  <c r="B12" i="221"/>
  <c r="H11" i="221"/>
  <c r="G11" i="221"/>
  <c r="F11" i="221"/>
  <c r="E11" i="221"/>
  <c r="D11" i="221"/>
  <c r="C11" i="221"/>
  <c r="B11" i="221"/>
  <c r="H10" i="221"/>
  <c r="G10" i="221"/>
  <c r="F10" i="221"/>
  <c r="E10" i="221"/>
  <c r="D10" i="221"/>
  <c r="C10" i="221"/>
  <c r="B10" i="221"/>
  <c r="H9" i="221"/>
  <c r="G9" i="221"/>
  <c r="F9" i="221"/>
  <c r="E9" i="221"/>
  <c r="D9" i="221"/>
  <c r="C9" i="221"/>
  <c r="B9" i="221"/>
  <c r="H8" i="221"/>
  <c r="H14" i="221" s="1"/>
  <c r="H15" i="221" s="1"/>
  <c r="L53" i="3" s="1"/>
  <c r="G8" i="221"/>
  <c r="F8" i="221"/>
  <c r="E8" i="221"/>
  <c r="D8" i="221"/>
  <c r="C8" i="221"/>
  <c r="B8" i="221"/>
  <c r="G1" i="221"/>
  <c r="B1" i="221"/>
  <c r="H63" i="220"/>
  <c r="E63" i="220"/>
  <c r="H12" i="220"/>
  <c r="G12" i="220"/>
  <c r="F12" i="220"/>
  <c r="E12" i="220"/>
  <c r="D12" i="220"/>
  <c r="C12" i="220"/>
  <c r="B12" i="220"/>
  <c r="H11" i="220"/>
  <c r="G11" i="220"/>
  <c r="F11" i="220"/>
  <c r="E11" i="220"/>
  <c r="D11" i="220"/>
  <c r="C11" i="220"/>
  <c r="B11" i="220"/>
  <c r="H10" i="220"/>
  <c r="G10" i="220"/>
  <c r="F10" i="220"/>
  <c r="E10" i="220"/>
  <c r="D10" i="220"/>
  <c r="C10" i="220"/>
  <c r="B10" i="220"/>
  <c r="H9" i="220"/>
  <c r="G9" i="220"/>
  <c r="F9" i="220"/>
  <c r="E9" i="220"/>
  <c r="D9" i="220"/>
  <c r="C9" i="220"/>
  <c r="B9" i="220"/>
  <c r="H8" i="220"/>
  <c r="G8" i="220"/>
  <c r="F8" i="220"/>
  <c r="E8" i="220"/>
  <c r="D8" i="220"/>
  <c r="C8" i="220"/>
  <c r="C14" i="220" s="1"/>
  <c r="C15" i="220" s="1"/>
  <c r="G52" i="3" s="1"/>
  <c r="B8" i="220"/>
  <c r="G1" i="220"/>
  <c r="B1" i="220"/>
  <c r="H63" i="219"/>
  <c r="E63" i="219"/>
  <c r="H12" i="219"/>
  <c r="G12" i="219"/>
  <c r="F12" i="219"/>
  <c r="E12" i="219"/>
  <c r="D12" i="219"/>
  <c r="C12" i="219"/>
  <c r="B12" i="219"/>
  <c r="H11" i="219"/>
  <c r="G11" i="219"/>
  <c r="F11" i="219"/>
  <c r="E11" i="219"/>
  <c r="D11" i="219"/>
  <c r="C11" i="219"/>
  <c r="B11" i="219"/>
  <c r="H10" i="219"/>
  <c r="G10" i="219"/>
  <c r="F10" i="219"/>
  <c r="E10" i="219"/>
  <c r="D10" i="219"/>
  <c r="C10" i="219"/>
  <c r="B10" i="219"/>
  <c r="H9" i="219"/>
  <c r="G9" i="219"/>
  <c r="F9" i="219"/>
  <c r="E9" i="219"/>
  <c r="D9" i="219"/>
  <c r="C9" i="219"/>
  <c r="B9" i="219"/>
  <c r="H8" i="219"/>
  <c r="G8" i="219"/>
  <c r="F8" i="219"/>
  <c r="E8" i="219"/>
  <c r="D8" i="219"/>
  <c r="C8" i="219"/>
  <c r="B8" i="219"/>
  <c r="B14" i="219" s="1"/>
  <c r="B15" i="219" s="1"/>
  <c r="F51" i="3" s="1"/>
  <c r="G1" i="219"/>
  <c r="B1" i="219"/>
  <c r="H63" i="218"/>
  <c r="E63" i="218"/>
  <c r="H12" i="218"/>
  <c r="G12" i="218"/>
  <c r="F12" i="218"/>
  <c r="E12" i="218"/>
  <c r="D12" i="218"/>
  <c r="C12" i="218"/>
  <c r="B12" i="218"/>
  <c r="H11" i="218"/>
  <c r="G11" i="218"/>
  <c r="F11" i="218"/>
  <c r="E11" i="218"/>
  <c r="D11" i="218"/>
  <c r="C11" i="218"/>
  <c r="B11" i="218"/>
  <c r="H10" i="218"/>
  <c r="G10" i="218"/>
  <c r="F10" i="218"/>
  <c r="E10" i="218"/>
  <c r="D10" i="218"/>
  <c r="C10" i="218"/>
  <c r="B10" i="218"/>
  <c r="H9" i="218"/>
  <c r="G9" i="218"/>
  <c r="F9" i="218"/>
  <c r="E9" i="218"/>
  <c r="D9" i="218"/>
  <c r="C9" i="218"/>
  <c r="B9" i="218"/>
  <c r="H8" i="218"/>
  <c r="G8" i="218"/>
  <c r="F8" i="218"/>
  <c r="E8" i="218"/>
  <c r="D8" i="218"/>
  <c r="C8" i="218"/>
  <c r="B8" i="218"/>
  <c r="G1" i="218"/>
  <c r="B1" i="218"/>
  <c r="H63" i="217"/>
  <c r="E63" i="217"/>
  <c r="H12" i="217"/>
  <c r="G12" i="217"/>
  <c r="F12" i="217"/>
  <c r="E12" i="217"/>
  <c r="D12" i="217"/>
  <c r="C12" i="217"/>
  <c r="B12" i="217"/>
  <c r="H11" i="217"/>
  <c r="G11" i="217"/>
  <c r="F11" i="217"/>
  <c r="E11" i="217"/>
  <c r="D11" i="217"/>
  <c r="C11" i="217"/>
  <c r="B11" i="217"/>
  <c r="H10" i="217"/>
  <c r="G10" i="217"/>
  <c r="F10" i="217"/>
  <c r="E10" i="217"/>
  <c r="D10" i="217"/>
  <c r="C10" i="217"/>
  <c r="B10" i="217"/>
  <c r="H9" i="217"/>
  <c r="G9" i="217"/>
  <c r="F9" i="217"/>
  <c r="E9" i="217"/>
  <c r="D9" i="217"/>
  <c r="C9" i="217"/>
  <c r="B9" i="217"/>
  <c r="H8" i="217"/>
  <c r="G8" i="217"/>
  <c r="F8" i="217"/>
  <c r="E8" i="217"/>
  <c r="D8" i="217"/>
  <c r="C8" i="217"/>
  <c r="B8" i="217"/>
  <c r="G1" i="217"/>
  <c r="B1" i="217"/>
  <c r="H63" i="216"/>
  <c r="E63" i="216"/>
  <c r="H12" i="216"/>
  <c r="G12" i="216"/>
  <c r="F12" i="216"/>
  <c r="E12" i="216"/>
  <c r="D12" i="216"/>
  <c r="C12" i="216"/>
  <c r="B12" i="216"/>
  <c r="H11" i="216"/>
  <c r="G11" i="216"/>
  <c r="F11" i="216"/>
  <c r="E11" i="216"/>
  <c r="D11" i="216"/>
  <c r="C11" i="216"/>
  <c r="B11" i="216"/>
  <c r="H10" i="216"/>
  <c r="G10" i="216"/>
  <c r="F10" i="216"/>
  <c r="E10" i="216"/>
  <c r="D10" i="216"/>
  <c r="C10" i="216"/>
  <c r="B10" i="216"/>
  <c r="H9" i="216"/>
  <c r="G9" i="216"/>
  <c r="F9" i="216"/>
  <c r="E9" i="216"/>
  <c r="D9" i="216"/>
  <c r="C9" i="216"/>
  <c r="B9" i="216"/>
  <c r="H8" i="216"/>
  <c r="G8" i="216"/>
  <c r="G14" i="216" s="1"/>
  <c r="G15" i="216" s="1"/>
  <c r="K48" i="3" s="1"/>
  <c r="F8" i="216"/>
  <c r="E8" i="216"/>
  <c r="D8" i="216"/>
  <c r="C8" i="216"/>
  <c r="C14" i="216" s="1"/>
  <c r="C15" i="216" s="1"/>
  <c r="G48" i="3" s="1"/>
  <c r="B8" i="216"/>
  <c r="G1" i="216"/>
  <c r="B1" i="216"/>
  <c r="H63" i="215"/>
  <c r="E63" i="215"/>
  <c r="H12" i="215"/>
  <c r="G12" i="215"/>
  <c r="F12" i="215"/>
  <c r="E12" i="215"/>
  <c r="D12" i="215"/>
  <c r="C12" i="215"/>
  <c r="B12" i="215"/>
  <c r="H11" i="215"/>
  <c r="G11" i="215"/>
  <c r="F11" i="215"/>
  <c r="E11" i="215"/>
  <c r="D11" i="215"/>
  <c r="C11" i="215"/>
  <c r="B11" i="215"/>
  <c r="H10" i="215"/>
  <c r="G10" i="215"/>
  <c r="F10" i="215"/>
  <c r="E10" i="215"/>
  <c r="D10" i="215"/>
  <c r="C10" i="215"/>
  <c r="B10" i="215"/>
  <c r="H9" i="215"/>
  <c r="G9" i="215"/>
  <c r="F9" i="215"/>
  <c r="E9" i="215"/>
  <c r="D9" i="215"/>
  <c r="C9" i="215"/>
  <c r="B9" i="215"/>
  <c r="H8" i="215"/>
  <c r="G8" i="215"/>
  <c r="F8" i="215"/>
  <c r="F14" i="215" s="1"/>
  <c r="F15" i="215" s="1"/>
  <c r="J47" i="3" s="1"/>
  <c r="E8" i="215"/>
  <c r="D8" i="215"/>
  <c r="C8" i="215"/>
  <c r="B8" i="215"/>
  <c r="B14" i="215" s="1"/>
  <c r="B15" i="215" s="1"/>
  <c r="F47" i="3" s="1"/>
  <c r="G1" i="215"/>
  <c r="B1" i="215"/>
  <c r="H63" i="214"/>
  <c r="E63" i="214"/>
  <c r="H12" i="214"/>
  <c r="G12" i="214"/>
  <c r="F12" i="214"/>
  <c r="E12" i="214"/>
  <c r="D12" i="214"/>
  <c r="C12" i="214"/>
  <c r="B12" i="214"/>
  <c r="H11" i="214"/>
  <c r="G11" i="214"/>
  <c r="F11" i="214"/>
  <c r="E11" i="214"/>
  <c r="D11" i="214"/>
  <c r="C11" i="214"/>
  <c r="B11" i="214"/>
  <c r="H10" i="214"/>
  <c r="G10" i="214"/>
  <c r="F10" i="214"/>
  <c r="E10" i="214"/>
  <c r="D10" i="214"/>
  <c r="C10" i="214"/>
  <c r="B10" i="214"/>
  <c r="H9" i="214"/>
  <c r="G9" i="214"/>
  <c r="F9" i="214"/>
  <c r="E9" i="214"/>
  <c r="D9" i="214"/>
  <c r="C9" i="214"/>
  <c r="B9" i="214"/>
  <c r="H8" i="214"/>
  <c r="G8" i="214"/>
  <c r="F8" i="214"/>
  <c r="E8" i="214"/>
  <c r="E14" i="214" s="1"/>
  <c r="E15" i="214" s="1"/>
  <c r="I46" i="3" s="1"/>
  <c r="D8" i="214"/>
  <c r="C8" i="214"/>
  <c r="B8" i="214"/>
  <c r="G1" i="214"/>
  <c r="B1" i="214"/>
  <c r="H63" i="213"/>
  <c r="E63" i="213"/>
  <c r="H12" i="213"/>
  <c r="G12" i="213"/>
  <c r="F12" i="213"/>
  <c r="E12" i="213"/>
  <c r="D12" i="213"/>
  <c r="C12" i="213"/>
  <c r="B12" i="213"/>
  <c r="H11" i="213"/>
  <c r="G11" i="213"/>
  <c r="F11" i="213"/>
  <c r="E11" i="213"/>
  <c r="D11" i="213"/>
  <c r="C11" i="213"/>
  <c r="B11" i="213"/>
  <c r="H10" i="213"/>
  <c r="G10" i="213"/>
  <c r="F10" i="213"/>
  <c r="E10" i="213"/>
  <c r="D10" i="213"/>
  <c r="C10" i="213"/>
  <c r="B10" i="213"/>
  <c r="H9" i="213"/>
  <c r="G9" i="213"/>
  <c r="F9" i="213"/>
  <c r="E9" i="213"/>
  <c r="D9" i="213"/>
  <c r="C9" i="213"/>
  <c r="B9" i="213"/>
  <c r="H8" i="213"/>
  <c r="H14" i="213" s="1"/>
  <c r="H15" i="213" s="1"/>
  <c r="L45" i="3" s="1"/>
  <c r="G8" i="213"/>
  <c r="F8" i="213"/>
  <c r="E8" i="213"/>
  <c r="D8" i="213"/>
  <c r="C8" i="213"/>
  <c r="B8" i="213"/>
  <c r="G1" i="213"/>
  <c r="B1" i="213"/>
  <c r="H63" i="212"/>
  <c r="E63" i="212"/>
  <c r="H12" i="212"/>
  <c r="G12" i="212"/>
  <c r="F12" i="212"/>
  <c r="E12" i="212"/>
  <c r="D12" i="212"/>
  <c r="C12" i="212"/>
  <c r="B12" i="212"/>
  <c r="H11" i="212"/>
  <c r="G11" i="212"/>
  <c r="F11" i="212"/>
  <c r="E11" i="212"/>
  <c r="D11" i="212"/>
  <c r="C11" i="212"/>
  <c r="B11" i="212"/>
  <c r="H10" i="212"/>
  <c r="G10" i="212"/>
  <c r="F10" i="212"/>
  <c r="E10" i="212"/>
  <c r="D10" i="212"/>
  <c r="C10" i="212"/>
  <c r="B10" i="212"/>
  <c r="H9" i="212"/>
  <c r="G9" i="212"/>
  <c r="F9" i="212"/>
  <c r="E9" i="212"/>
  <c r="D9" i="212"/>
  <c r="C9" i="212"/>
  <c r="B9" i="212"/>
  <c r="H8" i="212"/>
  <c r="G8" i="212"/>
  <c r="F8" i="212"/>
  <c r="E8" i="212"/>
  <c r="D8" i="212"/>
  <c r="C8" i="212"/>
  <c r="C14" i="212" s="1"/>
  <c r="C15" i="212" s="1"/>
  <c r="G44" i="3" s="1"/>
  <c r="B8" i="212"/>
  <c r="G1" i="212"/>
  <c r="B1" i="212"/>
  <c r="H63" i="211"/>
  <c r="E63" i="211"/>
  <c r="H12" i="211"/>
  <c r="G12" i="211"/>
  <c r="F12" i="211"/>
  <c r="E12" i="211"/>
  <c r="D12" i="211"/>
  <c r="C12" i="211"/>
  <c r="B12" i="211"/>
  <c r="H11" i="211"/>
  <c r="G11" i="211"/>
  <c r="F11" i="211"/>
  <c r="E11" i="211"/>
  <c r="D11" i="211"/>
  <c r="C11" i="211"/>
  <c r="B11" i="211"/>
  <c r="H10" i="211"/>
  <c r="G10" i="211"/>
  <c r="F10" i="211"/>
  <c r="E10" i="211"/>
  <c r="D10" i="211"/>
  <c r="C10" i="211"/>
  <c r="B10" i="211"/>
  <c r="H9" i="211"/>
  <c r="G9" i="211"/>
  <c r="F9" i="211"/>
  <c r="E9" i="211"/>
  <c r="D9" i="211"/>
  <c r="C9" i="211"/>
  <c r="B9" i="211"/>
  <c r="H8" i="211"/>
  <c r="G8" i="211"/>
  <c r="F8" i="211"/>
  <c r="E8" i="211"/>
  <c r="D8" i="211"/>
  <c r="C8" i="211"/>
  <c r="B8" i="211"/>
  <c r="B14" i="211" s="1"/>
  <c r="B15" i="211" s="1"/>
  <c r="F43" i="3" s="1"/>
  <c r="G1" i="211"/>
  <c r="B1" i="211"/>
  <c r="H63" i="210"/>
  <c r="E63" i="210"/>
  <c r="H12" i="210"/>
  <c r="G12" i="210"/>
  <c r="F12" i="210"/>
  <c r="E12" i="210"/>
  <c r="D12" i="210"/>
  <c r="C12" i="210"/>
  <c r="B12" i="210"/>
  <c r="H11" i="210"/>
  <c r="G11" i="210"/>
  <c r="F11" i="210"/>
  <c r="E11" i="210"/>
  <c r="D11" i="210"/>
  <c r="C11" i="210"/>
  <c r="B11" i="210"/>
  <c r="H10" i="210"/>
  <c r="G10" i="210"/>
  <c r="F10" i="210"/>
  <c r="E10" i="210"/>
  <c r="D10" i="210"/>
  <c r="C10" i="210"/>
  <c r="B10" i="210"/>
  <c r="H9" i="210"/>
  <c r="G9" i="210"/>
  <c r="F9" i="210"/>
  <c r="E9" i="210"/>
  <c r="D9" i="210"/>
  <c r="C9" i="210"/>
  <c r="B9" i="210"/>
  <c r="H8" i="210"/>
  <c r="G8" i="210"/>
  <c r="F8" i="210"/>
  <c r="E8" i="210"/>
  <c r="D8" i="210"/>
  <c r="C8" i="210"/>
  <c r="B8" i="210"/>
  <c r="G1" i="210"/>
  <c r="B1" i="210"/>
  <c r="H63" i="209"/>
  <c r="E63" i="209"/>
  <c r="H12" i="209"/>
  <c r="G12" i="209"/>
  <c r="F12" i="209"/>
  <c r="E12" i="209"/>
  <c r="D12" i="209"/>
  <c r="C12" i="209"/>
  <c r="B12" i="209"/>
  <c r="H11" i="209"/>
  <c r="G11" i="209"/>
  <c r="F11" i="209"/>
  <c r="E11" i="209"/>
  <c r="D11" i="209"/>
  <c r="C11" i="209"/>
  <c r="B11" i="209"/>
  <c r="H10" i="209"/>
  <c r="G10" i="209"/>
  <c r="F10" i="209"/>
  <c r="E10" i="209"/>
  <c r="D10" i="209"/>
  <c r="C10" i="209"/>
  <c r="B10" i="209"/>
  <c r="H9" i="209"/>
  <c r="G9" i="209"/>
  <c r="F9" i="209"/>
  <c r="E9" i="209"/>
  <c r="D9" i="209"/>
  <c r="C9" i="209"/>
  <c r="B9" i="209"/>
  <c r="H8" i="209"/>
  <c r="G8" i="209"/>
  <c r="F8" i="209"/>
  <c r="E8" i="209"/>
  <c r="D8" i="209"/>
  <c r="C8" i="209"/>
  <c r="B8" i="209"/>
  <c r="G1" i="209"/>
  <c r="B1" i="209"/>
  <c r="H63" i="208"/>
  <c r="E63" i="208"/>
  <c r="H12" i="208"/>
  <c r="G12" i="208"/>
  <c r="F12" i="208"/>
  <c r="E12" i="208"/>
  <c r="D12" i="208"/>
  <c r="C12" i="208"/>
  <c r="B12" i="208"/>
  <c r="H11" i="208"/>
  <c r="G11" i="208"/>
  <c r="F11" i="208"/>
  <c r="E11" i="208"/>
  <c r="D11" i="208"/>
  <c r="C11" i="208"/>
  <c r="B11" i="208"/>
  <c r="H10" i="208"/>
  <c r="G10" i="208"/>
  <c r="F10" i="208"/>
  <c r="E10" i="208"/>
  <c r="D10" i="208"/>
  <c r="C10" i="208"/>
  <c r="B10" i="208"/>
  <c r="H9" i="208"/>
  <c r="G9" i="208"/>
  <c r="F9" i="208"/>
  <c r="E9" i="208"/>
  <c r="D9" i="208"/>
  <c r="C9" i="208"/>
  <c r="B9" i="208"/>
  <c r="H8" i="208"/>
  <c r="G8" i="208"/>
  <c r="G14" i="208" s="1"/>
  <c r="G15" i="208" s="1"/>
  <c r="K40" i="3" s="1"/>
  <c r="F8" i="208"/>
  <c r="E8" i="208"/>
  <c r="D8" i="208"/>
  <c r="C8" i="208"/>
  <c r="C14" i="208" s="1"/>
  <c r="C15" i="208" s="1"/>
  <c r="G40" i="3" s="1"/>
  <c r="B8" i="208"/>
  <c r="G1" i="208"/>
  <c r="B1" i="208"/>
  <c r="H63" i="207"/>
  <c r="E63" i="207"/>
  <c r="H12" i="207"/>
  <c r="G12" i="207"/>
  <c r="F12" i="207"/>
  <c r="E12" i="207"/>
  <c r="D12" i="207"/>
  <c r="C12" i="207"/>
  <c r="B12" i="207"/>
  <c r="H11" i="207"/>
  <c r="G11" i="207"/>
  <c r="F11" i="207"/>
  <c r="E11" i="207"/>
  <c r="D11" i="207"/>
  <c r="C11" i="207"/>
  <c r="B11" i="207"/>
  <c r="H10" i="207"/>
  <c r="G10" i="207"/>
  <c r="F10" i="207"/>
  <c r="E10" i="207"/>
  <c r="D10" i="207"/>
  <c r="C10" i="207"/>
  <c r="B10" i="207"/>
  <c r="H9" i="207"/>
  <c r="G9" i="207"/>
  <c r="F9" i="207"/>
  <c r="E9" i="207"/>
  <c r="D9" i="207"/>
  <c r="C9" i="207"/>
  <c r="B9" i="207"/>
  <c r="H8" i="207"/>
  <c r="G8" i="207"/>
  <c r="F8" i="207"/>
  <c r="F14" i="207" s="1"/>
  <c r="F15" i="207" s="1"/>
  <c r="J39" i="3" s="1"/>
  <c r="E8" i="207"/>
  <c r="D8" i="207"/>
  <c r="C8" i="207"/>
  <c r="B8" i="207"/>
  <c r="B14" i="207" s="1"/>
  <c r="B15" i="207" s="1"/>
  <c r="F39" i="3" s="1"/>
  <c r="G1" i="207"/>
  <c r="B1" i="207"/>
  <c r="H63" i="206"/>
  <c r="E63" i="206"/>
  <c r="H12" i="206"/>
  <c r="G12" i="206"/>
  <c r="F12" i="206"/>
  <c r="E12" i="206"/>
  <c r="D12" i="206"/>
  <c r="C12" i="206"/>
  <c r="B12" i="206"/>
  <c r="H11" i="206"/>
  <c r="G11" i="206"/>
  <c r="F11" i="206"/>
  <c r="E11" i="206"/>
  <c r="D11" i="206"/>
  <c r="C11" i="206"/>
  <c r="B11" i="206"/>
  <c r="H10" i="206"/>
  <c r="G10" i="206"/>
  <c r="F10" i="206"/>
  <c r="E10" i="206"/>
  <c r="D10" i="206"/>
  <c r="C10" i="206"/>
  <c r="B10" i="206"/>
  <c r="H9" i="206"/>
  <c r="G9" i="206"/>
  <c r="F9" i="206"/>
  <c r="E9" i="206"/>
  <c r="D9" i="206"/>
  <c r="C9" i="206"/>
  <c r="B9" i="206"/>
  <c r="H8" i="206"/>
  <c r="G8" i="206"/>
  <c r="F8" i="206"/>
  <c r="E8" i="206"/>
  <c r="E14" i="206" s="1"/>
  <c r="E15" i="206" s="1"/>
  <c r="I38" i="3" s="1"/>
  <c r="D8" i="206"/>
  <c r="C8" i="206"/>
  <c r="B8" i="206"/>
  <c r="G1" i="206"/>
  <c r="B1" i="206"/>
  <c r="H63" i="205"/>
  <c r="E63" i="205"/>
  <c r="H12" i="205"/>
  <c r="G12" i="205"/>
  <c r="F12" i="205"/>
  <c r="E12" i="205"/>
  <c r="D12" i="205"/>
  <c r="C12" i="205"/>
  <c r="B12" i="205"/>
  <c r="H11" i="205"/>
  <c r="G11" i="205"/>
  <c r="F11" i="205"/>
  <c r="E11" i="205"/>
  <c r="D11" i="205"/>
  <c r="C11" i="205"/>
  <c r="B11" i="205"/>
  <c r="H10" i="205"/>
  <c r="G10" i="205"/>
  <c r="F10" i="205"/>
  <c r="E10" i="205"/>
  <c r="D10" i="205"/>
  <c r="C10" i="205"/>
  <c r="B10" i="205"/>
  <c r="H9" i="205"/>
  <c r="G9" i="205"/>
  <c r="F9" i="205"/>
  <c r="E9" i="205"/>
  <c r="D9" i="205"/>
  <c r="C9" i="205"/>
  <c r="B9" i="205"/>
  <c r="H8" i="205"/>
  <c r="H14" i="205" s="1"/>
  <c r="H15" i="205" s="1"/>
  <c r="L37" i="3" s="1"/>
  <c r="G8" i="205"/>
  <c r="F8" i="205"/>
  <c r="E8" i="205"/>
  <c r="D8" i="205"/>
  <c r="C8" i="205"/>
  <c r="B8" i="205"/>
  <c r="G1" i="205"/>
  <c r="B1" i="205"/>
  <c r="H63" i="204"/>
  <c r="E63" i="204"/>
  <c r="H12" i="204"/>
  <c r="G12" i="204"/>
  <c r="F12" i="204"/>
  <c r="E12" i="204"/>
  <c r="D12" i="204"/>
  <c r="C12" i="204"/>
  <c r="B12" i="204"/>
  <c r="H11" i="204"/>
  <c r="G11" i="204"/>
  <c r="F11" i="204"/>
  <c r="E11" i="204"/>
  <c r="D11" i="204"/>
  <c r="C11" i="204"/>
  <c r="B11" i="204"/>
  <c r="H10" i="204"/>
  <c r="G10" i="204"/>
  <c r="F10" i="204"/>
  <c r="E10" i="204"/>
  <c r="D10" i="204"/>
  <c r="C10" i="204"/>
  <c r="B10" i="204"/>
  <c r="H9" i="204"/>
  <c r="G9" i="204"/>
  <c r="F9" i="204"/>
  <c r="E9" i="204"/>
  <c r="D9" i="204"/>
  <c r="C9" i="204"/>
  <c r="B9" i="204"/>
  <c r="H8" i="204"/>
  <c r="G8" i="204"/>
  <c r="F8" i="204"/>
  <c r="E8" i="204"/>
  <c r="D8" i="204"/>
  <c r="C8" i="204"/>
  <c r="C14" i="204" s="1"/>
  <c r="C15" i="204" s="1"/>
  <c r="G36" i="3" s="1"/>
  <c r="B8" i="204"/>
  <c r="G1" i="204"/>
  <c r="B1" i="204"/>
  <c r="H63" i="203"/>
  <c r="E63" i="203"/>
  <c r="H12" i="203"/>
  <c r="G12" i="203"/>
  <c r="F12" i="203"/>
  <c r="E12" i="203"/>
  <c r="D12" i="203"/>
  <c r="C12" i="203"/>
  <c r="B12" i="203"/>
  <c r="H11" i="203"/>
  <c r="G11" i="203"/>
  <c r="F11" i="203"/>
  <c r="E11" i="203"/>
  <c r="D11" i="203"/>
  <c r="C11" i="203"/>
  <c r="B11" i="203"/>
  <c r="H10" i="203"/>
  <c r="G10" i="203"/>
  <c r="F10" i="203"/>
  <c r="E10" i="203"/>
  <c r="D10" i="203"/>
  <c r="C10" i="203"/>
  <c r="B10" i="203"/>
  <c r="H9" i="203"/>
  <c r="G9" i="203"/>
  <c r="F9" i="203"/>
  <c r="E9" i="203"/>
  <c r="D9" i="203"/>
  <c r="C9" i="203"/>
  <c r="B9" i="203"/>
  <c r="H8" i="203"/>
  <c r="G8" i="203"/>
  <c r="F8" i="203"/>
  <c r="E8" i="203"/>
  <c r="D8" i="203"/>
  <c r="C8" i="203"/>
  <c r="B8" i="203"/>
  <c r="B14" i="203" s="1"/>
  <c r="B15" i="203" s="1"/>
  <c r="F35" i="3" s="1"/>
  <c r="G1" i="203"/>
  <c r="B1" i="203"/>
  <c r="H63" i="202"/>
  <c r="E63" i="202"/>
  <c r="H12" i="202"/>
  <c r="G12" i="202"/>
  <c r="F12" i="202"/>
  <c r="E12" i="202"/>
  <c r="D12" i="202"/>
  <c r="C12" i="202"/>
  <c r="B12" i="202"/>
  <c r="H11" i="202"/>
  <c r="G11" i="202"/>
  <c r="F11" i="202"/>
  <c r="E11" i="202"/>
  <c r="D11" i="202"/>
  <c r="C11" i="202"/>
  <c r="B11" i="202"/>
  <c r="H10" i="202"/>
  <c r="G10" i="202"/>
  <c r="F10" i="202"/>
  <c r="E10" i="202"/>
  <c r="D10" i="202"/>
  <c r="C10" i="202"/>
  <c r="B10" i="202"/>
  <c r="H9" i="202"/>
  <c r="G9" i="202"/>
  <c r="F9" i="202"/>
  <c r="E9" i="202"/>
  <c r="D9" i="202"/>
  <c r="C9" i="202"/>
  <c r="B9" i="202"/>
  <c r="H8" i="202"/>
  <c r="G8" i="202"/>
  <c r="F8" i="202"/>
  <c r="E8" i="202"/>
  <c r="D8" i="202"/>
  <c r="C8" i="202"/>
  <c r="B8" i="202"/>
  <c r="G1" i="202"/>
  <c r="B1" i="202"/>
  <c r="H63" i="201"/>
  <c r="E63" i="201"/>
  <c r="H12" i="201"/>
  <c r="G12" i="201"/>
  <c r="F12" i="201"/>
  <c r="E12" i="201"/>
  <c r="D12" i="201"/>
  <c r="C12" i="201"/>
  <c r="B12" i="201"/>
  <c r="H11" i="201"/>
  <c r="G11" i="201"/>
  <c r="F11" i="201"/>
  <c r="E11" i="201"/>
  <c r="D11" i="201"/>
  <c r="C11" i="201"/>
  <c r="B11" i="201"/>
  <c r="H10" i="201"/>
  <c r="G10" i="201"/>
  <c r="F10" i="201"/>
  <c r="E10" i="201"/>
  <c r="D10" i="201"/>
  <c r="C10" i="201"/>
  <c r="B10" i="201"/>
  <c r="H9" i="201"/>
  <c r="G9" i="201"/>
  <c r="F9" i="201"/>
  <c r="E9" i="201"/>
  <c r="D9" i="201"/>
  <c r="C9" i="201"/>
  <c r="B9" i="201"/>
  <c r="H8" i="201"/>
  <c r="G8" i="201"/>
  <c r="F8" i="201"/>
  <c r="E8" i="201"/>
  <c r="D8" i="201"/>
  <c r="C8" i="201"/>
  <c r="B8" i="201"/>
  <c r="G1" i="201"/>
  <c r="B1" i="201"/>
  <c r="H63" i="200"/>
  <c r="E63" i="200"/>
  <c r="H12" i="200"/>
  <c r="G12" i="200"/>
  <c r="F12" i="200"/>
  <c r="E12" i="200"/>
  <c r="D12" i="200"/>
  <c r="C12" i="200"/>
  <c r="B12" i="200"/>
  <c r="H11" i="200"/>
  <c r="G11" i="200"/>
  <c r="F11" i="200"/>
  <c r="E11" i="200"/>
  <c r="D11" i="200"/>
  <c r="C11" i="200"/>
  <c r="B11" i="200"/>
  <c r="H10" i="200"/>
  <c r="G10" i="200"/>
  <c r="F10" i="200"/>
  <c r="E10" i="200"/>
  <c r="D10" i="200"/>
  <c r="C10" i="200"/>
  <c r="B10" i="200"/>
  <c r="H9" i="200"/>
  <c r="G9" i="200"/>
  <c r="F9" i="200"/>
  <c r="E9" i="200"/>
  <c r="D9" i="200"/>
  <c r="C9" i="200"/>
  <c r="B9" i="200"/>
  <c r="H8" i="200"/>
  <c r="G8" i="200"/>
  <c r="G14" i="200" s="1"/>
  <c r="G15" i="200" s="1"/>
  <c r="K32" i="3" s="1"/>
  <c r="F8" i="200"/>
  <c r="E8" i="200"/>
  <c r="D8" i="200"/>
  <c r="C8" i="200"/>
  <c r="C14" i="200" s="1"/>
  <c r="C15" i="200" s="1"/>
  <c r="G32" i="3" s="1"/>
  <c r="B8" i="200"/>
  <c r="G1" i="200"/>
  <c r="B1" i="200"/>
  <c r="H63" i="199"/>
  <c r="E63" i="199"/>
  <c r="H12" i="199"/>
  <c r="G12" i="199"/>
  <c r="F12" i="199"/>
  <c r="E12" i="199"/>
  <c r="D12" i="199"/>
  <c r="C12" i="199"/>
  <c r="B12" i="199"/>
  <c r="H11" i="199"/>
  <c r="G11" i="199"/>
  <c r="F11" i="199"/>
  <c r="E11" i="199"/>
  <c r="D11" i="199"/>
  <c r="C11" i="199"/>
  <c r="B11" i="199"/>
  <c r="H10" i="199"/>
  <c r="G10" i="199"/>
  <c r="F10" i="199"/>
  <c r="E10" i="199"/>
  <c r="D10" i="199"/>
  <c r="C10" i="199"/>
  <c r="B10" i="199"/>
  <c r="H9" i="199"/>
  <c r="G9" i="199"/>
  <c r="F9" i="199"/>
  <c r="E9" i="199"/>
  <c r="D9" i="199"/>
  <c r="C9" i="199"/>
  <c r="B9" i="199"/>
  <c r="H8" i="199"/>
  <c r="G8" i="199"/>
  <c r="F8" i="199"/>
  <c r="F14" i="199" s="1"/>
  <c r="F15" i="199" s="1"/>
  <c r="J31" i="3" s="1"/>
  <c r="E8" i="199"/>
  <c r="D8" i="199"/>
  <c r="C8" i="199"/>
  <c r="B8" i="199"/>
  <c r="B14" i="199" s="1"/>
  <c r="B15" i="199" s="1"/>
  <c r="F31" i="3" s="1"/>
  <c r="G1" i="199"/>
  <c r="B1" i="199"/>
  <c r="H63" i="198"/>
  <c r="E63" i="198"/>
  <c r="H12" i="198"/>
  <c r="G12" i="198"/>
  <c r="F12" i="198"/>
  <c r="E12" i="198"/>
  <c r="D12" i="198"/>
  <c r="C12" i="198"/>
  <c r="B12" i="198"/>
  <c r="H11" i="198"/>
  <c r="G11" i="198"/>
  <c r="F11" i="198"/>
  <c r="E11" i="198"/>
  <c r="D11" i="198"/>
  <c r="C11" i="198"/>
  <c r="B11" i="198"/>
  <c r="H10" i="198"/>
  <c r="G10" i="198"/>
  <c r="F10" i="198"/>
  <c r="E10" i="198"/>
  <c r="D10" i="198"/>
  <c r="C10" i="198"/>
  <c r="B10" i="198"/>
  <c r="H9" i="198"/>
  <c r="G9" i="198"/>
  <c r="F9" i="198"/>
  <c r="E9" i="198"/>
  <c r="D9" i="198"/>
  <c r="C9" i="198"/>
  <c r="B9" i="198"/>
  <c r="H8" i="198"/>
  <c r="G8" i="198"/>
  <c r="F8" i="198"/>
  <c r="E8" i="198"/>
  <c r="E14" i="198" s="1"/>
  <c r="E15" i="198" s="1"/>
  <c r="I30" i="3" s="1"/>
  <c r="D8" i="198"/>
  <c r="C8" i="198"/>
  <c r="B8" i="198"/>
  <c r="G1" i="198"/>
  <c r="B1" i="198"/>
  <c r="H63" i="197"/>
  <c r="E63" i="197"/>
  <c r="H12" i="197"/>
  <c r="G12" i="197"/>
  <c r="F12" i="197"/>
  <c r="E12" i="197"/>
  <c r="D12" i="197"/>
  <c r="C12" i="197"/>
  <c r="B12" i="197"/>
  <c r="H11" i="197"/>
  <c r="G11" i="197"/>
  <c r="F11" i="197"/>
  <c r="E11" i="197"/>
  <c r="D11" i="197"/>
  <c r="C11" i="197"/>
  <c r="B11" i="197"/>
  <c r="H10" i="197"/>
  <c r="G10" i="197"/>
  <c r="F10" i="197"/>
  <c r="E10" i="197"/>
  <c r="D10" i="197"/>
  <c r="C10" i="197"/>
  <c r="B10" i="197"/>
  <c r="H9" i="197"/>
  <c r="G9" i="197"/>
  <c r="F9" i="197"/>
  <c r="E9" i="197"/>
  <c r="D9" i="197"/>
  <c r="C9" i="197"/>
  <c r="B9" i="197"/>
  <c r="H8" i="197"/>
  <c r="G8" i="197"/>
  <c r="F8" i="197"/>
  <c r="E8" i="197"/>
  <c r="D8" i="197"/>
  <c r="C8" i="197"/>
  <c r="B8" i="197"/>
  <c r="G1" i="197"/>
  <c r="B1" i="197"/>
  <c r="H63" i="196"/>
  <c r="E63" i="196"/>
  <c r="H12" i="196"/>
  <c r="G12" i="196"/>
  <c r="F12" i="196"/>
  <c r="E12" i="196"/>
  <c r="D12" i="196"/>
  <c r="C12" i="196"/>
  <c r="B12" i="196"/>
  <c r="H11" i="196"/>
  <c r="G11" i="196"/>
  <c r="F11" i="196"/>
  <c r="E11" i="196"/>
  <c r="D11" i="196"/>
  <c r="C11" i="196"/>
  <c r="B11" i="196"/>
  <c r="H10" i="196"/>
  <c r="G10" i="196"/>
  <c r="F10" i="196"/>
  <c r="E10" i="196"/>
  <c r="D10" i="196"/>
  <c r="C10" i="196"/>
  <c r="B10" i="196"/>
  <c r="H9" i="196"/>
  <c r="G9" i="196"/>
  <c r="F9" i="196"/>
  <c r="E9" i="196"/>
  <c r="D9" i="196"/>
  <c r="C9" i="196"/>
  <c r="B9" i="196"/>
  <c r="H8" i="196"/>
  <c r="G8" i="196"/>
  <c r="F8" i="196"/>
  <c r="E8" i="196"/>
  <c r="D8" i="196"/>
  <c r="C8" i="196"/>
  <c r="C14" i="196" s="1"/>
  <c r="C15" i="196" s="1"/>
  <c r="G28" i="3" s="1"/>
  <c r="B8" i="196"/>
  <c r="G1" i="196"/>
  <c r="B1" i="196"/>
  <c r="H63" i="195"/>
  <c r="E63" i="195"/>
  <c r="H12" i="195"/>
  <c r="G12" i="195"/>
  <c r="F12" i="195"/>
  <c r="E12" i="195"/>
  <c r="D12" i="195"/>
  <c r="C12" i="195"/>
  <c r="B12" i="195"/>
  <c r="H11" i="195"/>
  <c r="G11" i="195"/>
  <c r="F11" i="195"/>
  <c r="E11" i="195"/>
  <c r="D11" i="195"/>
  <c r="C11" i="195"/>
  <c r="B11" i="195"/>
  <c r="H10" i="195"/>
  <c r="G10" i="195"/>
  <c r="F10" i="195"/>
  <c r="E10" i="195"/>
  <c r="D10" i="195"/>
  <c r="C10" i="195"/>
  <c r="B10" i="195"/>
  <c r="H9" i="195"/>
  <c r="G9" i="195"/>
  <c r="F9" i="195"/>
  <c r="E9" i="195"/>
  <c r="D9" i="195"/>
  <c r="C9" i="195"/>
  <c r="B9" i="195"/>
  <c r="H8" i="195"/>
  <c r="G8" i="195"/>
  <c r="F8" i="195"/>
  <c r="E8" i="195"/>
  <c r="D8" i="195"/>
  <c r="C8" i="195"/>
  <c r="B8" i="195"/>
  <c r="B14" i="195" s="1"/>
  <c r="B15" i="195" s="1"/>
  <c r="F27" i="3" s="1"/>
  <c r="G1" i="195"/>
  <c r="B1" i="195"/>
  <c r="H63" i="194"/>
  <c r="E63" i="194"/>
  <c r="H12" i="194"/>
  <c r="G12" i="194"/>
  <c r="F12" i="194"/>
  <c r="E12" i="194"/>
  <c r="D12" i="194"/>
  <c r="C12" i="194"/>
  <c r="B12" i="194"/>
  <c r="H11" i="194"/>
  <c r="G11" i="194"/>
  <c r="F11" i="194"/>
  <c r="E11" i="194"/>
  <c r="D11" i="194"/>
  <c r="C11" i="194"/>
  <c r="B11" i="194"/>
  <c r="H10" i="194"/>
  <c r="G10" i="194"/>
  <c r="F10" i="194"/>
  <c r="E10" i="194"/>
  <c r="D10" i="194"/>
  <c r="C10" i="194"/>
  <c r="B10" i="194"/>
  <c r="H9" i="194"/>
  <c r="G9" i="194"/>
  <c r="F9" i="194"/>
  <c r="E9" i="194"/>
  <c r="D9" i="194"/>
  <c r="C9" i="194"/>
  <c r="B9" i="194"/>
  <c r="H8" i="194"/>
  <c r="G8" i="194"/>
  <c r="F8" i="194"/>
  <c r="E8" i="194"/>
  <c r="D8" i="194"/>
  <c r="C8" i="194"/>
  <c r="B8" i="194"/>
  <c r="G1" i="194"/>
  <c r="B1" i="194"/>
  <c r="H63" i="193"/>
  <c r="E63" i="193"/>
  <c r="H12" i="193"/>
  <c r="G12" i="193"/>
  <c r="F12" i="193"/>
  <c r="E12" i="193"/>
  <c r="D12" i="193"/>
  <c r="C12" i="193"/>
  <c r="B12" i="193"/>
  <c r="H11" i="193"/>
  <c r="G11" i="193"/>
  <c r="F11" i="193"/>
  <c r="E11" i="193"/>
  <c r="D11" i="193"/>
  <c r="C11" i="193"/>
  <c r="B11" i="193"/>
  <c r="H10" i="193"/>
  <c r="G10" i="193"/>
  <c r="F10" i="193"/>
  <c r="E10" i="193"/>
  <c r="D10" i="193"/>
  <c r="C10" i="193"/>
  <c r="B10" i="193"/>
  <c r="H9" i="193"/>
  <c r="G9" i="193"/>
  <c r="F9" i="193"/>
  <c r="E9" i="193"/>
  <c r="D9" i="193"/>
  <c r="C9" i="193"/>
  <c r="B9" i="193"/>
  <c r="H8" i="193"/>
  <c r="G8" i="193"/>
  <c r="F8" i="193"/>
  <c r="E8" i="193"/>
  <c r="D8" i="193"/>
  <c r="C8" i="193"/>
  <c r="B8" i="193"/>
  <c r="G1" i="193"/>
  <c r="B1" i="193"/>
  <c r="H63" i="192"/>
  <c r="E63" i="192"/>
  <c r="H12" i="192"/>
  <c r="G12" i="192"/>
  <c r="F12" i="192"/>
  <c r="E12" i="192"/>
  <c r="D12" i="192"/>
  <c r="C12" i="192"/>
  <c r="B12" i="192"/>
  <c r="H11" i="192"/>
  <c r="G11" i="192"/>
  <c r="F11" i="192"/>
  <c r="E11" i="192"/>
  <c r="D11" i="192"/>
  <c r="C11" i="192"/>
  <c r="B11" i="192"/>
  <c r="H10" i="192"/>
  <c r="G10" i="192"/>
  <c r="F10" i="192"/>
  <c r="E10" i="192"/>
  <c r="D10" i="192"/>
  <c r="C10" i="192"/>
  <c r="B10" i="192"/>
  <c r="H9" i="192"/>
  <c r="G9" i="192"/>
  <c r="F9" i="192"/>
  <c r="E9" i="192"/>
  <c r="D9" i="192"/>
  <c r="C9" i="192"/>
  <c r="B9" i="192"/>
  <c r="H8" i="192"/>
  <c r="G8" i="192"/>
  <c r="F8" i="192"/>
  <c r="E8" i="192"/>
  <c r="D8" i="192"/>
  <c r="C8" i="192"/>
  <c r="B8" i="192"/>
  <c r="G1" i="192"/>
  <c r="B1" i="192"/>
  <c r="H63" i="191"/>
  <c r="E63" i="191"/>
  <c r="H12" i="191"/>
  <c r="G12" i="191"/>
  <c r="F12" i="191"/>
  <c r="E12" i="191"/>
  <c r="D12" i="191"/>
  <c r="C12" i="191"/>
  <c r="B12" i="191"/>
  <c r="H11" i="191"/>
  <c r="G11" i="191"/>
  <c r="F11" i="191"/>
  <c r="E11" i="191"/>
  <c r="D11" i="191"/>
  <c r="C11" i="191"/>
  <c r="B11" i="191"/>
  <c r="H10" i="191"/>
  <c r="G10" i="191"/>
  <c r="F10" i="191"/>
  <c r="E10" i="191"/>
  <c r="D10" i="191"/>
  <c r="C10" i="191"/>
  <c r="B10" i="191"/>
  <c r="H9" i="191"/>
  <c r="G9" i="191"/>
  <c r="F9" i="191"/>
  <c r="E9" i="191"/>
  <c r="D9" i="191"/>
  <c r="C9" i="191"/>
  <c r="B9" i="191"/>
  <c r="H8" i="191"/>
  <c r="G8" i="191"/>
  <c r="F8" i="191"/>
  <c r="F14" i="191" s="1"/>
  <c r="F15" i="191" s="1"/>
  <c r="J23" i="3" s="1"/>
  <c r="E8" i="191"/>
  <c r="D8" i="191"/>
  <c r="C8" i="191"/>
  <c r="B8" i="191"/>
  <c r="B14" i="191" s="1"/>
  <c r="B15" i="191" s="1"/>
  <c r="F23" i="3" s="1"/>
  <c r="G1" i="191"/>
  <c r="B1" i="191"/>
  <c r="H63" i="190"/>
  <c r="E63" i="190"/>
  <c r="H12" i="190"/>
  <c r="G12" i="190"/>
  <c r="F12" i="190"/>
  <c r="E12" i="190"/>
  <c r="D12" i="190"/>
  <c r="C12" i="190"/>
  <c r="B12" i="190"/>
  <c r="H11" i="190"/>
  <c r="G11" i="190"/>
  <c r="F11" i="190"/>
  <c r="E11" i="190"/>
  <c r="D11" i="190"/>
  <c r="C11" i="190"/>
  <c r="B11" i="190"/>
  <c r="H10" i="190"/>
  <c r="G10" i="190"/>
  <c r="F10" i="190"/>
  <c r="E10" i="190"/>
  <c r="D10" i="190"/>
  <c r="C10" i="190"/>
  <c r="B10" i="190"/>
  <c r="H9" i="190"/>
  <c r="G9" i="190"/>
  <c r="F9" i="190"/>
  <c r="E9" i="190"/>
  <c r="D9" i="190"/>
  <c r="C9" i="190"/>
  <c r="B9" i="190"/>
  <c r="H8" i="190"/>
  <c r="G8" i="190"/>
  <c r="F8" i="190"/>
  <c r="E8" i="190"/>
  <c r="E14" i="190" s="1"/>
  <c r="E15" i="190" s="1"/>
  <c r="I22" i="3" s="1"/>
  <c r="D8" i="190"/>
  <c r="C8" i="190"/>
  <c r="B8" i="190"/>
  <c r="G1" i="190"/>
  <c r="B1" i="190"/>
  <c r="H63" i="189"/>
  <c r="E63" i="189"/>
  <c r="H12" i="189"/>
  <c r="G12" i="189"/>
  <c r="F12" i="189"/>
  <c r="E12" i="189"/>
  <c r="D12" i="189"/>
  <c r="C12" i="189"/>
  <c r="B12" i="189"/>
  <c r="H11" i="189"/>
  <c r="G11" i="189"/>
  <c r="F11" i="189"/>
  <c r="E11" i="189"/>
  <c r="D11" i="189"/>
  <c r="C11" i="189"/>
  <c r="B11" i="189"/>
  <c r="H10" i="189"/>
  <c r="G10" i="189"/>
  <c r="F10" i="189"/>
  <c r="E10" i="189"/>
  <c r="D10" i="189"/>
  <c r="C10" i="189"/>
  <c r="B10" i="189"/>
  <c r="H9" i="189"/>
  <c r="G9" i="189"/>
  <c r="F9" i="189"/>
  <c r="E9" i="189"/>
  <c r="D9" i="189"/>
  <c r="C9" i="189"/>
  <c r="B9" i="189"/>
  <c r="H8" i="189"/>
  <c r="H14" i="189" s="1"/>
  <c r="H15" i="189" s="1"/>
  <c r="L21" i="3" s="1"/>
  <c r="G8" i="189"/>
  <c r="F8" i="189"/>
  <c r="E8" i="189"/>
  <c r="D8" i="189"/>
  <c r="C8" i="189"/>
  <c r="B8" i="189"/>
  <c r="G1" i="189"/>
  <c r="B1" i="189"/>
  <c r="H63" i="188"/>
  <c r="E63" i="188"/>
  <c r="H12" i="188"/>
  <c r="G12" i="188"/>
  <c r="F12" i="188"/>
  <c r="E12" i="188"/>
  <c r="D12" i="188"/>
  <c r="C12" i="188"/>
  <c r="B12" i="188"/>
  <c r="H11" i="188"/>
  <c r="G11" i="188"/>
  <c r="F11" i="188"/>
  <c r="E11" i="188"/>
  <c r="D11" i="188"/>
  <c r="C11" i="188"/>
  <c r="B11" i="188"/>
  <c r="H10" i="188"/>
  <c r="G10" i="188"/>
  <c r="F10" i="188"/>
  <c r="E10" i="188"/>
  <c r="D10" i="188"/>
  <c r="C10" i="188"/>
  <c r="B10" i="188"/>
  <c r="H9" i="188"/>
  <c r="G9" i="188"/>
  <c r="F9" i="188"/>
  <c r="E9" i="188"/>
  <c r="D9" i="188"/>
  <c r="C9" i="188"/>
  <c r="B9" i="188"/>
  <c r="H8" i="188"/>
  <c r="G8" i="188"/>
  <c r="F8" i="188"/>
  <c r="E8" i="188"/>
  <c r="D8" i="188"/>
  <c r="C8" i="188"/>
  <c r="C14" i="188" s="1"/>
  <c r="C15" i="188" s="1"/>
  <c r="G20" i="3" s="1"/>
  <c r="B8" i="188"/>
  <c r="G1" i="188"/>
  <c r="B1" i="188"/>
  <c r="H63" i="187"/>
  <c r="E63" i="187"/>
  <c r="H12" i="187"/>
  <c r="G12" i="187"/>
  <c r="F12" i="187"/>
  <c r="E12" i="187"/>
  <c r="D12" i="187"/>
  <c r="C12" i="187"/>
  <c r="B12" i="187"/>
  <c r="H11" i="187"/>
  <c r="G11" i="187"/>
  <c r="F11" i="187"/>
  <c r="E11" i="187"/>
  <c r="D11" i="187"/>
  <c r="C11" i="187"/>
  <c r="B11" i="187"/>
  <c r="H10" i="187"/>
  <c r="G10" i="187"/>
  <c r="F10" i="187"/>
  <c r="E10" i="187"/>
  <c r="D10" i="187"/>
  <c r="C10" i="187"/>
  <c r="B10" i="187"/>
  <c r="H9" i="187"/>
  <c r="G9" i="187"/>
  <c r="F9" i="187"/>
  <c r="E9" i="187"/>
  <c r="D9" i="187"/>
  <c r="C9" i="187"/>
  <c r="B9" i="187"/>
  <c r="H8" i="187"/>
  <c r="G8" i="187"/>
  <c r="F8" i="187"/>
  <c r="E8" i="187"/>
  <c r="D8" i="187"/>
  <c r="C8" i="187"/>
  <c r="B8" i="187"/>
  <c r="B14" i="187" s="1"/>
  <c r="B15" i="187" s="1"/>
  <c r="F19" i="3" s="1"/>
  <c r="G1" i="187"/>
  <c r="B1" i="187"/>
  <c r="H63" i="186"/>
  <c r="E63" i="186"/>
  <c r="H12" i="186"/>
  <c r="G12" i="186"/>
  <c r="F12" i="186"/>
  <c r="E12" i="186"/>
  <c r="D12" i="186"/>
  <c r="C12" i="186"/>
  <c r="B12" i="186"/>
  <c r="H11" i="186"/>
  <c r="G11" i="186"/>
  <c r="F11" i="186"/>
  <c r="E11" i="186"/>
  <c r="D11" i="186"/>
  <c r="C11" i="186"/>
  <c r="B11" i="186"/>
  <c r="H10" i="186"/>
  <c r="G10" i="186"/>
  <c r="F10" i="186"/>
  <c r="E10" i="186"/>
  <c r="D10" i="186"/>
  <c r="C10" i="186"/>
  <c r="B10" i="186"/>
  <c r="H9" i="186"/>
  <c r="G9" i="186"/>
  <c r="F9" i="186"/>
  <c r="E9" i="186"/>
  <c r="D9" i="186"/>
  <c r="C9" i="186"/>
  <c r="B9" i="186"/>
  <c r="H8" i="186"/>
  <c r="G8" i="186"/>
  <c r="F8" i="186"/>
  <c r="E8" i="186"/>
  <c r="D8" i="186"/>
  <c r="C8" i="186"/>
  <c r="B8" i="186"/>
  <c r="G1" i="186"/>
  <c r="B1" i="186"/>
  <c r="H63" i="185"/>
  <c r="E63" i="185"/>
  <c r="H12" i="185"/>
  <c r="G12" i="185"/>
  <c r="F12" i="185"/>
  <c r="E12" i="185"/>
  <c r="D12" i="185"/>
  <c r="C12" i="185"/>
  <c r="B12" i="185"/>
  <c r="H11" i="185"/>
  <c r="G11" i="185"/>
  <c r="F11" i="185"/>
  <c r="E11" i="185"/>
  <c r="D11" i="185"/>
  <c r="C11" i="185"/>
  <c r="B11" i="185"/>
  <c r="H10" i="185"/>
  <c r="G10" i="185"/>
  <c r="F10" i="185"/>
  <c r="E10" i="185"/>
  <c r="D10" i="185"/>
  <c r="C10" i="185"/>
  <c r="B10" i="185"/>
  <c r="H9" i="185"/>
  <c r="G9" i="185"/>
  <c r="F9" i="185"/>
  <c r="E9" i="185"/>
  <c r="D9" i="185"/>
  <c r="C9" i="185"/>
  <c r="B9" i="185"/>
  <c r="H8" i="185"/>
  <c r="G8" i="185"/>
  <c r="F8" i="185"/>
  <c r="E8" i="185"/>
  <c r="D8" i="185"/>
  <c r="C8" i="185"/>
  <c r="B8" i="185"/>
  <c r="G1" i="185"/>
  <c r="B1" i="185"/>
  <c r="H63" i="184"/>
  <c r="E63" i="184"/>
  <c r="H12" i="184"/>
  <c r="G12" i="184"/>
  <c r="F12" i="184"/>
  <c r="E12" i="184"/>
  <c r="D12" i="184"/>
  <c r="C12" i="184"/>
  <c r="B12" i="184"/>
  <c r="H11" i="184"/>
  <c r="G11" i="184"/>
  <c r="F11" i="184"/>
  <c r="E11" i="184"/>
  <c r="D11" i="184"/>
  <c r="C11" i="184"/>
  <c r="B11" i="184"/>
  <c r="H10" i="184"/>
  <c r="G10" i="184"/>
  <c r="F10" i="184"/>
  <c r="E10" i="184"/>
  <c r="D10" i="184"/>
  <c r="C10" i="184"/>
  <c r="B10" i="184"/>
  <c r="H9" i="184"/>
  <c r="G9" i="184"/>
  <c r="F9" i="184"/>
  <c r="E9" i="184"/>
  <c r="D9" i="184"/>
  <c r="C9" i="184"/>
  <c r="B9" i="184"/>
  <c r="H8" i="184"/>
  <c r="G8" i="184"/>
  <c r="G14" i="184" s="1"/>
  <c r="G15" i="184" s="1"/>
  <c r="K16" i="3" s="1"/>
  <c r="F8" i="184"/>
  <c r="E8" i="184"/>
  <c r="D8" i="184"/>
  <c r="C8" i="184"/>
  <c r="C14" i="184" s="1"/>
  <c r="C15" i="184" s="1"/>
  <c r="G16" i="3" s="1"/>
  <c r="B8" i="184"/>
  <c r="G1" i="184"/>
  <c r="B1" i="184"/>
  <c r="H63" i="183"/>
  <c r="E63" i="183"/>
  <c r="H12" i="183"/>
  <c r="G12" i="183"/>
  <c r="F12" i="183"/>
  <c r="E12" i="183"/>
  <c r="D12" i="183"/>
  <c r="C12" i="183"/>
  <c r="B12" i="183"/>
  <c r="H11" i="183"/>
  <c r="G11" i="183"/>
  <c r="F11" i="183"/>
  <c r="E11" i="183"/>
  <c r="D11" i="183"/>
  <c r="C11" i="183"/>
  <c r="B11" i="183"/>
  <c r="H10" i="183"/>
  <c r="G10" i="183"/>
  <c r="F10" i="183"/>
  <c r="E10" i="183"/>
  <c r="D10" i="183"/>
  <c r="C10" i="183"/>
  <c r="B10" i="183"/>
  <c r="H9" i="183"/>
  <c r="G9" i="183"/>
  <c r="F9" i="183"/>
  <c r="E9" i="183"/>
  <c r="D9" i="183"/>
  <c r="C9" i="183"/>
  <c r="B9" i="183"/>
  <c r="H8" i="183"/>
  <c r="G8" i="183"/>
  <c r="F8" i="183"/>
  <c r="F14" i="183" s="1"/>
  <c r="F15" i="183" s="1"/>
  <c r="J15" i="3" s="1"/>
  <c r="E8" i="183"/>
  <c r="D8" i="183"/>
  <c r="C8" i="183"/>
  <c r="B8" i="183"/>
  <c r="B14" i="183" s="1"/>
  <c r="B15" i="183" s="1"/>
  <c r="F15" i="3" s="1"/>
  <c r="G1" i="183"/>
  <c r="B1" i="183"/>
  <c r="H63" i="182"/>
  <c r="E63" i="182"/>
  <c r="H12" i="182"/>
  <c r="G12" i="182"/>
  <c r="F12" i="182"/>
  <c r="E12" i="182"/>
  <c r="D12" i="182"/>
  <c r="C12" i="182"/>
  <c r="B12" i="182"/>
  <c r="H11" i="182"/>
  <c r="G11" i="182"/>
  <c r="F11" i="182"/>
  <c r="E11" i="182"/>
  <c r="D11" i="182"/>
  <c r="C11" i="182"/>
  <c r="B11" i="182"/>
  <c r="H10" i="182"/>
  <c r="G10" i="182"/>
  <c r="F10" i="182"/>
  <c r="E10" i="182"/>
  <c r="D10" i="182"/>
  <c r="C10" i="182"/>
  <c r="B10" i="182"/>
  <c r="H9" i="182"/>
  <c r="G9" i="182"/>
  <c r="F9" i="182"/>
  <c r="E9" i="182"/>
  <c r="D9" i="182"/>
  <c r="C9" i="182"/>
  <c r="B9" i="182"/>
  <c r="H8" i="182"/>
  <c r="G8" i="182"/>
  <c r="F8" i="182"/>
  <c r="E8" i="182"/>
  <c r="E14" i="182" s="1"/>
  <c r="E15" i="182" s="1"/>
  <c r="I14" i="3" s="1"/>
  <c r="D8" i="182"/>
  <c r="C8" i="182"/>
  <c r="B8" i="182"/>
  <c r="G1" i="182"/>
  <c r="B1" i="182"/>
  <c r="H63" i="181"/>
  <c r="E63" i="181"/>
  <c r="H12" i="181"/>
  <c r="G12" i="181"/>
  <c r="F12" i="181"/>
  <c r="E12" i="181"/>
  <c r="D12" i="181"/>
  <c r="C12" i="181"/>
  <c r="B12" i="181"/>
  <c r="H11" i="181"/>
  <c r="G11" i="181"/>
  <c r="F11" i="181"/>
  <c r="E11" i="181"/>
  <c r="D11" i="181"/>
  <c r="C11" i="181"/>
  <c r="B11" i="181"/>
  <c r="H10" i="181"/>
  <c r="G10" i="181"/>
  <c r="F10" i="181"/>
  <c r="E10" i="181"/>
  <c r="D10" i="181"/>
  <c r="C10" i="181"/>
  <c r="B10" i="181"/>
  <c r="H9" i="181"/>
  <c r="G9" i="181"/>
  <c r="F9" i="181"/>
  <c r="E9" i="181"/>
  <c r="D9" i="181"/>
  <c r="C9" i="181"/>
  <c r="B9" i="181"/>
  <c r="H8" i="181"/>
  <c r="H14" i="181" s="1"/>
  <c r="H15" i="181" s="1"/>
  <c r="L13" i="3" s="1"/>
  <c r="G8" i="181"/>
  <c r="F8" i="181"/>
  <c r="E8" i="181"/>
  <c r="D8" i="181"/>
  <c r="C8" i="181"/>
  <c r="B8" i="181"/>
  <c r="G1" i="181"/>
  <c r="B1" i="181"/>
  <c r="H63" i="180"/>
  <c r="E63" i="180"/>
  <c r="H12" i="180"/>
  <c r="G12" i="180"/>
  <c r="F12" i="180"/>
  <c r="E12" i="180"/>
  <c r="D12" i="180"/>
  <c r="C12" i="180"/>
  <c r="B12" i="180"/>
  <c r="H11" i="180"/>
  <c r="G11" i="180"/>
  <c r="F11" i="180"/>
  <c r="E11" i="180"/>
  <c r="D11" i="180"/>
  <c r="C11" i="180"/>
  <c r="B11" i="180"/>
  <c r="H10" i="180"/>
  <c r="G10" i="180"/>
  <c r="F10" i="180"/>
  <c r="E10" i="180"/>
  <c r="D10" i="180"/>
  <c r="C10" i="180"/>
  <c r="B10" i="180"/>
  <c r="H9" i="180"/>
  <c r="G9" i="180"/>
  <c r="F9" i="180"/>
  <c r="E9" i="180"/>
  <c r="D9" i="180"/>
  <c r="C9" i="180"/>
  <c r="B9" i="180"/>
  <c r="H8" i="180"/>
  <c r="G8" i="180"/>
  <c r="F8" i="180"/>
  <c r="E8" i="180"/>
  <c r="D8" i="180"/>
  <c r="C8" i="180"/>
  <c r="C14" i="180" s="1"/>
  <c r="C15" i="180" s="1"/>
  <c r="G12" i="3" s="1"/>
  <c r="B8" i="180"/>
  <c r="G1" i="180"/>
  <c r="B1" i="180"/>
  <c r="H63" i="179"/>
  <c r="E63" i="179"/>
  <c r="H12" i="179"/>
  <c r="G12" i="179"/>
  <c r="F12" i="179"/>
  <c r="E12" i="179"/>
  <c r="D12" i="179"/>
  <c r="C12" i="179"/>
  <c r="B12" i="179"/>
  <c r="H11" i="179"/>
  <c r="G11" i="179"/>
  <c r="F11" i="179"/>
  <c r="E11" i="179"/>
  <c r="D11" i="179"/>
  <c r="C11" i="179"/>
  <c r="B11" i="179"/>
  <c r="H10" i="179"/>
  <c r="G10" i="179"/>
  <c r="F10" i="179"/>
  <c r="E10" i="179"/>
  <c r="D10" i="179"/>
  <c r="C10" i="179"/>
  <c r="B10" i="179"/>
  <c r="H9" i="179"/>
  <c r="G9" i="179"/>
  <c r="F9" i="179"/>
  <c r="E9" i="179"/>
  <c r="D9" i="179"/>
  <c r="C9" i="179"/>
  <c r="B9" i="179"/>
  <c r="H8" i="179"/>
  <c r="G8" i="179"/>
  <c r="F8" i="179"/>
  <c r="E8" i="179"/>
  <c r="D8" i="179"/>
  <c r="C8" i="179"/>
  <c r="B8" i="179"/>
  <c r="B14" i="179" s="1"/>
  <c r="B15" i="179" s="1"/>
  <c r="F11" i="3" s="1"/>
  <c r="G1" i="179"/>
  <c r="B1" i="179"/>
  <c r="H63" i="178"/>
  <c r="E63" i="178"/>
  <c r="H12" i="178"/>
  <c r="G12" i="178"/>
  <c r="F12" i="178"/>
  <c r="E12" i="178"/>
  <c r="D12" i="178"/>
  <c r="C12" i="178"/>
  <c r="B12" i="178"/>
  <c r="H11" i="178"/>
  <c r="G11" i="178"/>
  <c r="F11" i="178"/>
  <c r="E11" i="178"/>
  <c r="D11" i="178"/>
  <c r="C11" i="178"/>
  <c r="B11" i="178"/>
  <c r="H10" i="178"/>
  <c r="G10" i="178"/>
  <c r="F10" i="178"/>
  <c r="E10" i="178"/>
  <c r="D10" i="178"/>
  <c r="C10" i="178"/>
  <c r="B10" i="178"/>
  <c r="H9" i="178"/>
  <c r="G9" i="178"/>
  <c r="F9" i="178"/>
  <c r="E9" i="178"/>
  <c r="D9" i="178"/>
  <c r="C9" i="178"/>
  <c r="B9" i="178"/>
  <c r="H8" i="178"/>
  <c r="G8" i="178"/>
  <c r="F8" i="178"/>
  <c r="E8" i="178"/>
  <c r="D8" i="178"/>
  <c r="C8" i="178"/>
  <c r="B8" i="178"/>
  <c r="G1" i="178"/>
  <c r="B1" i="178"/>
  <c r="H63" i="177"/>
  <c r="E63" i="177"/>
  <c r="H12" i="177"/>
  <c r="G12" i="177"/>
  <c r="F12" i="177"/>
  <c r="E12" i="177"/>
  <c r="D12" i="177"/>
  <c r="C12" i="177"/>
  <c r="B12" i="177"/>
  <c r="H11" i="177"/>
  <c r="G11" i="177"/>
  <c r="F11" i="177"/>
  <c r="E11" i="177"/>
  <c r="D11" i="177"/>
  <c r="C11" i="177"/>
  <c r="B11" i="177"/>
  <c r="H10" i="177"/>
  <c r="G10" i="177"/>
  <c r="F10" i="177"/>
  <c r="E10" i="177"/>
  <c r="D10" i="177"/>
  <c r="C10" i="177"/>
  <c r="B10" i="177"/>
  <c r="H9" i="177"/>
  <c r="G9" i="177"/>
  <c r="F9" i="177"/>
  <c r="E9" i="177"/>
  <c r="D9" i="177"/>
  <c r="C9" i="177"/>
  <c r="B9" i="177"/>
  <c r="H8" i="177"/>
  <c r="G8" i="177"/>
  <c r="F8" i="177"/>
  <c r="E8" i="177"/>
  <c r="D8" i="177"/>
  <c r="C8" i="177"/>
  <c r="B8" i="177"/>
  <c r="G1" i="177"/>
  <c r="B1" i="177"/>
  <c r="H63" i="176"/>
  <c r="E63" i="176"/>
  <c r="H12" i="176"/>
  <c r="G12" i="176"/>
  <c r="F12" i="176"/>
  <c r="E12" i="176"/>
  <c r="D12" i="176"/>
  <c r="C12" i="176"/>
  <c r="B12" i="176"/>
  <c r="H11" i="176"/>
  <c r="G11" i="176"/>
  <c r="F11" i="176"/>
  <c r="E11" i="176"/>
  <c r="D11" i="176"/>
  <c r="C11" i="176"/>
  <c r="B11" i="176"/>
  <c r="H10" i="176"/>
  <c r="G10" i="176"/>
  <c r="F10" i="176"/>
  <c r="E10" i="176"/>
  <c r="D10" i="176"/>
  <c r="C10" i="176"/>
  <c r="B10" i="176"/>
  <c r="H9" i="176"/>
  <c r="G9" i="176"/>
  <c r="F9" i="176"/>
  <c r="E9" i="176"/>
  <c r="D9" i="176"/>
  <c r="C9" i="176"/>
  <c r="B9" i="176"/>
  <c r="H8" i="176"/>
  <c r="G8" i="176"/>
  <c r="F8" i="176"/>
  <c r="E8" i="176"/>
  <c r="D8" i="176"/>
  <c r="C8" i="176"/>
  <c r="C14" i="176" s="1"/>
  <c r="C15" i="176" s="1"/>
  <c r="G8" i="3" s="1"/>
  <c r="B8" i="176"/>
  <c r="G1" i="176"/>
  <c r="B1" i="176"/>
  <c r="H63" i="175"/>
  <c r="E63" i="175"/>
  <c r="H12" i="175"/>
  <c r="G12" i="175"/>
  <c r="F12" i="175"/>
  <c r="E12" i="175"/>
  <c r="D12" i="175"/>
  <c r="C12" i="175"/>
  <c r="B12" i="175"/>
  <c r="H11" i="175"/>
  <c r="G11" i="175"/>
  <c r="F11" i="175"/>
  <c r="E11" i="175"/>
  <c r="D11" i="175"/>
  <c r="C11" i="175"/>
  <c r="B11" i="175"/>
  <c r="H10" i="175"/>
  <c r="G10" i="175"/>
  <c r="F10" i="175"/>
  <c r="E10" i="175"/>
  <c r="D10" i="175"/>
  <c r="C10" i="175"/>
  <c r="B10" i="175"/>
  <c r="H9" i="175"/>
  <c r="G9" i="175"/>
  <c r="F9" i="175"/>
  <c r="E9" i="175"/>
  <c r="D9" i="175"/>
  <c r="C9" i="175"/>
  <c r="B9" i="175"/>
  <c r="H8" i="175"/>
  <c r="G8" i="175"/>
  <c r="F8" i="175"/>
  <c r="E8" i="175"/>
  <c r="D8" i="175"/>
  <c r="C8" i="175"/>
  <c r="B8" i="175"/>
  <c r="G1" i="175"/>
  <c r="B1" i="175"/>
  <c r="H63" i="174"/>
  <c r="E63" i="174"/>
  <c r="H12" i="174"/>
  <c r="G12" i="174"/>
  <c r="F12" i="174"/>
  <c r="E12" i="174"/>
  <c r="D12" i="174"/>
  <c r="C12" i="174"/>
  <c r="B12" i="174"/>
  <c r="H11" i="174"/>
  <c r="G11" i="174"/>
  <c r="F11" i="174"/>
  <c r="E11" i="174"/>
  <c r="D11" i="174"/>
  <c r="C11" i="174"/>
  <c r="B11" i="174"/>
  <c r="H10" i="174"/>
  <c r="G10" i="174"/>
  <c r="F10" i="174"/>
  <c r="E10" i="174"/>
  <c r="D10" i="174"/>
  <c r="C10" i="174"/>
  <c r="B10" i="174"/>
  <c r="H9" i="174"/>
  <c r="G9" i="174"/>
  <c r="F9" i="174"/>
  <c r="E9" i="174"/>
  <c r="D9" i="174"/>
  <c r="C9" i="174"/>
  <c r="B9" i="174"/>
  <c r="H8" i="174"/>
  <c r="G8" i="174"/>
  <c r="F8" i="174"/>
  <c r="E8" i="174"/>
  <c r="D8" i="174"/>
  <c r="C8" i="174"/>
  <c r="B8" i="174"/>
  <c r="G1" i="174"/>
  <c r="B1" i="174"/>
  <c r="B8" i="4"/>
  <c r="B14" i="178" l="1"/>
  <c r="B15" i="178" s="1"/>
  <c r="F10" i="3" s="1"/>
  <c r="C14" i="179"/>
  <c r="C15" i="179" s="1"/>
  <c r="G11" i="3" s="1"/>
  <c r="B14" i="182"/>
  <c r="B15" i="182" s="1"/>
  <c r="F14" i="3" s="1"/>
  <c r="C14" i="183"/>
  <c r="C15" i="183" s="1"/>
  <c r="G15" i="3" s="1"/>
  <c r="I9" i="185"/>
  <c r="B14" i="186"/>
  <c r="B15" i="186" s="1"/>
  <c r="F18" i="3" s="1"/>
  <c r="C14" i="187"/>
  <c r="C15" i="187" s="1"/>
  <c r="G19" i="3" s="1"/>
  <c r="B14" i="190"/>
  <c r="B15" i="190" s="1"/>
  <c r="F22" i="3" s="1"/>
  <c r="C14" i="191"/>
  <c r="C15" i="191" s="1"/>
  <c r="G23" i="3" s="1"/>
  <c r="I9" i="193"/>
  <c r="B14" i="194"/>
  <c r="B15" i="194" s="1"/>
  <c r="F26" i="3" s="1"/>
  <c r="C14" i="195"/>
  <c r="C15" i="195" s="1"/>
  <c r="G27" i="3" s="1"/>
  <c r="B14" i="198"/>
  <c r="B15" i="198" s="1"/>
  <c r="F30" i="3" s="1"/>
  <c r="C14" i="199"/>
  <c r="C15" i="199" s="1"/>
  <c r="G31" i="3" s="1"/>
  <c r="I10" i="200"/>
  <c r="I9" i="201"/>
  <c r="B14" i="202"/>
  <c r="B15" i="202" s="1"/>
  <c r="F34" i="3" s="1"/>
  <c r="C14" i="203"/>
  <c r="C15" i="203" s="1"/>
  <c r="G35" i="3" s="1"/>
  <c r="B14" i="206"/>
  <c r="B15" i="206" s="1"/>
  <c r="F38" i="3" s="1"/>
  <c r="C14" i="207"/>
  <c r="C15" i="207" s="1"/>
  <c r="G39" i="3" s="1"/>
  <c r="I10" i="208"/>
  <c r="I9" i="209"/>
  <c r="B14" i="210"/>
  <c r="B15" i="210" s="1"/>
  <c r="F42" i="3" s="1"/>
  <c r="C14" i="211"/>
  <c r="C15" i="211" s="1"/>
  <c r="G43" i="3" s="1"/>
  <c r="B14" i="214"/>
  <c r="B15" i="214" s="1"/>
  <c r="F46" i="3" s="1"/>
  <c r="C14" i="215"/>
  <c r="C15" i="215" s="1"/>
  <c r="G47" i="3" s="1"/>
  <c r="I10" i="216"/>
  <c r="B14" i="218"/>
  <c r="B15" i="218" s="1"/>
  <c r="F50" i="3" s="1"/>
  <c r="C14" i="219"/>
  <c r="C15" i="219" s="1"/>
  <c r="G51" i="3" s="1"/>
  <c r="B14" i="222"/>
  <c r="B15" i="222" s="1"/>
  <c r="F54" i="3" s="1"/>
  <c r="B14" i="177"/>
  <c r="B15" i="177" s="1"/>
  <c r="F9" i="3" s="1"/>
  <c r="C14" i="178"/>
  <c r="C15" i="178" s="1"/>
  <c r="G10" i="3" s="1"/>
  <c r="B14" i="181"/>
  <c r="B15" i="181" s="1"/>
  <c r="F13" i="3" s="1"/>
  <c r="C14" i="182"/>
  <c r="C15" i="182" s="1"/>
  <c r="G14" i="3" s="1"/>
  <c r="D14" i="183"/>
  <c r="D15" i="183" s="1"/>
  <c r="H15" i="3" s="1"/>
  <c r="H14" i="183"/>
  <c r="H15" i="183" s="1"/>
  <c r="L15" i="3" s="1"/>
  <c r="B14" i="185"/>
  <c r="B15" i="185" s="1"/>
  <c r="F17" i="3" s="1"/>
  <c r="C14" i="186"/>
  <c r="C15" i="186" s="1"/>
  <c r="G18" i="3" s="1"/>
  <c r="B14" i="189"/>
  <c r="B15" i="189" s="1"/>
  <c r="F21" i="3" s="1"/>
  <c r="C14" i="190"/>
  <c r="C15" i="190" s="1"/>
  <c r="G22" i="3" s="1"/>
  <c r="D14" i="191"/>
  <c r="D15" i="191" s="1"/>
  <c r="H23" i="3" s="1"/>
  <c r="B14" i="193"/>
  <c r="B15" i="193" s="1"/>
  <c r="F25" i="3" s="1"/>
  <c r="C14" i="194"/>
  <c r="C15" i="194" s="1"/>
  <c r="G26" i="3" s="1"/>
  <c r="C14" i="198"/>
  <c r="C15" i="198" s="1"/>
  <c r="G30" i="3" s="1"/>
  <c r="D14" i="199"/>
  <c r="D15" i="199" s="1"/>
  <c r="H31" i="3" s="1"/>
  <c r="B14" i="201"/>
  <c r="B15" i="201" s="1"/>
  <c r="F33" i="3" s="1"/>
  <c r="C14" i="202"/>
  <c r="C15" i="202" s="1"/>
  <c r="G34" i="3" s="1"/>
  <c r="B14" i="205"/>
  <c r="B15" i="205" s="1"/>
  <c r="F37" i="3" s="1"/>
  <c r="C14" i="206"/>
  <c r="C15" i="206" s="1"/>
  <c r="G38" i="3" s="1"/>
  <c r="D14" i="207"/>
  <c r="D15" i="207" s="1"/>
  <c r="H39" i="3" s="1"/>
  <c r="B14" i="209"/>
  <c r="B15" i="209" s="1"/>
  <c r="F41" i="3" s="1"/>
  <c r="C14" i="210"/>
  <c r="C15" i="210" s="1"/>
  <c r="G42" i="3" s="1"/>
  <c r="B14" i="213"/>
  <c r="B15" i="213" s="1"/>
  <c r="F45" i="3" s="1"/>
  <c r="C14" i="214"/>
  <c r="C15" i="214" s="1"/>
  <c r="G46" i="3" s="1"/>
  <c r="D14" i="215"/>
  <c r="D15" i="215" s="1"/>
  <c r="H47" i="3" s="1"/>
  <c r="B14" i="217"/>
  <c r="B15" i="217" s="1"/>
  <c r="F49" i="3" s="1"/>
  <c r="I9" i="217"/>
  <c r="C14" i="218"/>
  <c r="C15" i="218" s="1"/>
  <c r="G50" i="3" s="1"/>
  <c r="B14" i="221"/>
  <c r="B15" i="221" s="1"/>
  <c r="F53" i="3" s="1"/>
  <c r="C14" i="222"/>
  <c r="C15" i="222" s="1"/>
  <c r="G54" i="3" s="1"/>
  <c r="B14" i="176"/>
  <c r="B15" i="176" s="1"/>
  <c r="F8" i="3" s="1"/>
  <c r="C14" i="177"/>
  <c r="C15" i="177" s="1"/>
  <c r="G9" i="3" s="1"/>
  <c r="B14" i="180"/>
  <c r="B15" i="180" s="1"/>
  <c r="F12" i="3" s="1"/>
  <c r="C14" i="181"/>
  <c r="C15" i="181" s="1"/>
  <c r="G13" i="3" s="1"/>
  <c r="G14" i="181"/>
  <c r="G15" i="181" s="1"/>
  <c r="K13" i="3" s="1"/>
  <c r="B14" i="184"/>
  <c r="B15" i="184" s="1"/>
  <c r="F16" i="3" s="1"/>
  <c r="C14" i="185"/>
  <c r="C15" i="185" s="1"/>
  <c r="G17" i="3" s="1"/>
  <c r="B14" i="188"/>
  <c r="B15" i="188" s="1"/>
  <c r="F20" i="3" s="1"/>
  <c r="C14" i="189"/>
  <c r="C15" i="189" s="1"/>
  <c r="G21" i="3" s="1"/>
  <c r="G14" i="189"/>
  <c r="G15" i="189" s="1"/>
  <c r="K21" i="3" s="1"/>
  <c r="H14" i="190"/>
  <c r="H15" i="190" s="1"/>
  <c r="L22" i="3" s="1"/>
  <c r="C14" i="193"/>
  <c r="C15" i="193" s="1"/>
  <c r="G25" i="3" s="1"/>
  <c r="B14" i="196"/>
  <c r="B15" i="196" s="1"/>
  <c r="F28" i="3" s="1"/>
  <c r="B14" i="200"/>
  <c r="B15" i="200" s="1"/>
  <c r="F32" i="3" s="1"/>
  <c r="C14" i="201"/>
  <c r="C15" i="201" s="1"/>
  <c r="G33" i="3" s="1"/>
  <c r="B14" i="204"/>
  <c r="B15" i="204" s="1"/>
  <c r="F36" i="3" s="1"/>
  <c r="C14" i="205"/>
  <c r="C15" i="205" s="1"/>
  <c r="G37" i="3" s="1"/>
  <c r="G14" i="205"/>
  <c r="G15" i="205" s="1"/>
  <c r="K37" i="3" s="1"/>
  <c r="B14" i="208"/>
  <c r="B15" i="208" s="1"/>
  <c r="F40" i="3" s="1"/>
  <c r="C14" i="209"/>
  <c r="C15" i="209" s="1"/>
  <c r="G41" i="3" s="1"/>
  <c r="B14" i="212"/>
  <c r="B15" i="212" s="1"/>
  <c r="F44" i="3" s="1"/>
  <c r="C14" i="213"/>
  <c r="C15" i="213" s="1"/>
  <c r="G45" i="3" s="1"/>
  <c r="B14" i="216"/>
  <c r="B15" i="216" s="1"/>
  <c r="F48" i="3" s="1"/>
  <c r="C14" i="217"/>
  <c r="C15" i="217" s="1"/>
  <c r="G49" i="3" s="1"/>
  <c r="B14" i="220"/>
  <c r="B15" i="220" s="1"/>
  <c r="F52" i="3" s="1"/>
  <c r="C14" i="221"/>
  <c r="C15" i="221" s="1"/>
  <c r="G53" i="3" s="1"/>
  <c r="H14" i="222"/>
  <c r="H15" i="222" s="1"/>
  <c r="L54" i="3" s="1"/>
  <c r="C14" i="174"/>
  <c r="C15" i="174" s="1"/>
  <c r="G6" i="3" s="1"/>
  <c r="B14" i="174"/>
  <c r="B15" i="174" s="1"/>
  <c r="F6" i="3" s="1"/>
  <c r="B12" i="1"/>
  <c r="E14" i="174"/>
  <c r="E15" i="174" s="1"/>
  <c r="I6" i="3" s="1"/>
  <c r="H14" i="179"/>
  <c r="H15" i="179" s="1"/>
  <c r="L11" i="3" s="1"/>
  <c r="H14" i="187"/>
  <c r="H15" i="187" s="1"/>
  <c r="L19" i="3" s="1"/>
  <c r="H14" i="195"/>
  <c r="H15" i="195" s="1"/>
  <c r="L27" i="3" s="1"/>
  <c r="H14" i="203"/>
  <c r="H15" i="203" s="1"/>
  <c r="L35" i="3" s="1"/>
  <c r="H14" i="211"/>
  <c r="H15" i="211" s="1"/>
  <c r="L43" i="3" s="1"/>
  <c r="H14" i="219"/>
  <c r="H15" i="219" s="1"/>
  <c r="L51" i="3" s="1"/>
  <c r="H14" i="196"/>
  <c r="H15" i="196" s="1"/>
  <c r="L28" i="3" s="1"/>
  <c r="H14" i="220"/>
  <c r="H15" i="220" s="1"/>
  <c r="L52" i="3" s="1"/>
  <c r="H14" i="178"/>
  <c r="H15" i="178" s="1"/>
  <c r="L10" i="3" s="1"/>
  <c r="H14" i="186"/>
  <c r="H15" i="186" s="1"/>
  <c r="L18" i="3" s="1"/>
  <c r="H14" i="194"/>
  <c r="H15" i="194" s="1"/>
  <c r="L26" i="3" s="1"/>
  <c r="H14" i="202"/>
  <c r="H15" i="202" s="1"/>
  <c r="L34" i="3" s="1"/>
  <c r="H14" i="210"/>
  <c r="H15" i="210" s="1"/>
  <c r="L42" i="3" s="1"/>
  <c r="H14" i="218"/>
  <c r="H15" i="218" s="1"/>
  <c r="L50" i="3" s="1"/>
  <c r="H14" i="177"/>
  <c r="H15" i="177" s="1"/>
  <c r="L9" i="3" s="1"/>
  <c r="H14" i="185"/>
  <c r="H15" i="185" s="1"/>
  <c r="L17" i="3" s="1"/>
  <c r="H14" i="193"/>
  <c r="H15" i="193" s="1"/>
  <c r="L25" i="3" s="1"/>
  <c r="H14" i="201"/>
  <c r="H15" i="201" s="1"/>
  <c r="H14" i="209"/>
  <c r="H15" i="209" s="1"/>
  <c r="L41" i="3" s="1"/>
  <c r="H14" i="217"/>
  <c r="H15" i="217" s="1"/>
  <c r="L49" i="3" s="1"/>
  <c r="I11" i="217"/>
  <c r="H14" i="176"/>
  <c r="H15" i="176" s="1"/>
  <c r="L8" i="3" s="1"/>
  <c r="H14" i="184"/>
  <c r="H15" i="184" s="1"/>
  <c r="L16" i="3" s="1"/>
  <c r="I10" i="184"/>
  <c r="H14" i="200"/>
  <c r="H15" i="200" s="1"/>
  <c r="L32" i="3" s="1"/>
  <c r="H14" i="208"/>
  <c r="H15" i="208" s="1"/>
  <c r="L40" i="3" s="1"/>
  <c r="H14" i="216"/>
  <c r="H15" i="216" s="1"/>
  <c r="L48" i="3" s="1"/>
  <c r="H14" i="180"/>
  <c r="H15" i="180" s="1"/>
  <c r="L12" i="3" s="1"/>
  <c r="H14" i="188"/>
  <c r="H15" i="188" s="1"/>
  <c r="L20" i="3" s="1"/>
  <c r="H14" i="204"/>
  <c r="H15" i="204" s="1"/>
  <c r="L36" i="3" s="1"/>
  <c r="H14" i="212"/>
  <c r="H15" i="212" s="1"/>
  <c r="L44" i="3" s="1"/>
  <c r="H14" i="191"/>
  <c r="H15" i="191" s="1"/>
  <c r="L23" i="3" s="1"/>
  <c r="H14" i="199"/>
  <c r="H15" i="199" s="1"/>
  <c r="L31" i="3" s="1"/>
  <c r="H14" i="207"/>
  <c r="H15" i="207" s="1"/>
  <c r="L39" i="3" s="1"/>
  <c r="H14" i="215"/>
  <c r="H15" i="215" s="1"/>
  <c r="L47" i="3" s="1"/>
  <c r="H14" i="174"/>
  <c r="H15" i="174" s="1"/>
  <c r="L6" i="3" s="1"/>
  <c r="H14" i="182"/>
  <c r="H15" i="182" s="1"/>
  <c r="L14" i="3" s="1"/>
  <c r="I9" i="183"/>
  <c r="I9" i="191"/>
  <c r="H14" i="198"/>
  <c r="H15" i="198" s="1"/>
  <c r="L30" i="3" s="1"/>
  <c r="I9" i="199"/>
  <c r="H14" i="206"/>
  <c r="H15" i="206" s="1"/>
  <c r="L38" i="3" s="1"/>
  <c r="I9" i="207"/>
  <c r="H14" i="214"/>
  <c r="H15" i="214" s="1"/>
  <c r="L46" i="3" s="1"/>
  <c r="G14" i="180"/>
  <c r="G15" i="180" s="1"/>
  <c r="K12" i="3" s="1"/>
  <c r="G14" i="188"/>
  <c r="G15" i="188" s="1"/>
  <c r="K20" i="3" s="1"/>
  <c r="G14" i="196"/>
  <c r="G15" i="196" s="1"/>
  <c r="K28" i="3" s="1"/>
  <c r="G14" i="204"/>
  <c r="G15" i="204" s="1"/>
  <c r="K36" i="3" s="1"/>
  <c r="G14" i="212"/>
  <c r="G15" i="212" s="1"/>
  <c r="K44" i="3" s="1"/>
  <c r="G14" i="220"/>
  <c r="G15" i="220" s="1"/>
  <c r="K52" i="3" s="1"/>
  <c r="G14" i="179"/>
  <c r="G15" i="179" s="1"/>
  <c r="K11" i="3" s="1"/>
  <c r="G14" i="187"/>
  <c r="G15" i="187" s="1"/>
  <c r="K19" i="3" s="1"/>
  <c r="G14" i="195"/>
  <c r="G15" i="195" s="1"/>
  <c r="K27" i="3" s="1"/>
  <c r="G14" i="203"/>
  <c r="G15" i="203" s="1"/>
  <c r="K35" i="3" s="1"/>
  <c r="G14" i="211"/>
  <c r="G15" i="211" s="1"/>
  <c r="K43" i="3" s="1"/>
  <c r="G14" i="219"/>
  <c r="G15" i="219" s="1"/>
  <c r="K51" i="3" s="1"/>
  <c r="G14" i="178"/>
  <c r="G15" i="178" s="1"/>
  <c r="K10" i="3" s="1"/>
  <c r="G14" i="186"/>
  <c r="G15" i="186" s="1"/>
  <c r="K18" i="3" s="1"/>
  <c r="G14" i="194"/>
  <c r="G15" i="194" s="1"/>
  <c r="K26" i="3" s="1"/>
  <c r="G14" i="202"/>
  <c r="G15" i="202" s="1"/>
  <c r="K34" i="3" s="1"/>
  <c r="G14" i="210"/>
  <c r="G15" i="210" s="1"/>
  <c r="K42" i="3" s="1"/>
  <c r="G14" i="218"/>
  <c r="G15" i="218" s="1"/>
  <c r="K50" i="3" s="1"/>
  <c r="G14" i="177"/>
  <c r="G15" i="177" s="1"/>
  <c r="K9" i="3" s="1"/>
  <c r="G14" i="185"/>
  <c r="G15" i="185" s="1"/>
  <c r="K17" i="3" s="1"/>
  <c r="G14" i="193"/>
  <c r="G15" i="193" s="1"/>
  <c r="K25" i="3" s="1"/>
  <c r="G14" i="201"/>
  <c r="G15" i="201" s="1"/>
  <c r="G14" i="209"/>
  <c r="G15" i="209" s="1"/>
  <c r="K41" i="3" s="1"/>
  <c r="G14" i="217"/>
  <c r="G15" i="217" s="1"/>
  <c r="K49" i="3" s="1"/>
  <c r="G14" i="176"/>
  <c r="G15" i="176" s="1"/>
  <c r="K8" i="3" s="1"/>
  <c r="I10" i="176"/>
  <c r="I9" i="177"/>
  <c r="G14" i="183"/>
  <c r="G15" i="183" s="1"/>
  <c r="K15" i="3" s="1"/>
  <c r="G14" i="191"/>
  <c r="G15" i="191" s="1"/>
  <c r="K23" i="3" s="1"/>
  <c r="G14" i="199"/>
  <c r="G15" i="199" s="1"/>
  <c r="K31" i="3" s="1"/>
  <c r="G14" i="207"/>
  <c r="G15" i="207" s="1"/>
  <c r="K39" i="3" s="1"/>
  <c r="G14" i="215"/>
  <c r="G15" i="215" s="1"/>
  <c r="K47" i="3" s="1"/>
  <c r="G14" i="174"/>
  <c r="G15" i="174" s="1"/>
  <c r="K6" i="3" s="1"/>
  <c r="I9" i="176"/>
  <c r="G14" i="182"/>
  <c r="G15" i="182" s="1"/>
  <c r="K14" i="3" s="1"/>
  <c r="I10" i="183"/>
  <c r="I9" i="184"/>
  <c r="G14" i="190"/>
  <c r="G15" i="190" s="1"/>
  <c r="K22" i="3" s="1"/>
  <c r="I10" i="191"/>
  <c r="G14" i="198"/>
  <c r="G15" i="198" s="1"/>
  <c r="K30" i="3" s="1"/>
  <c r="I10" i="199"/>
  <c r="I9" i="200"/>
  <c r="G14" i="206"/>
  <c r="G15" i="206" s="1"/>
  <c r="K38" i="3" s="1"/>
  <c r="I10" i="207"/>
  <c r="I9" i="208"/>
  <c r="G14" i="214"/>
  <c r="G15" i="214" s="1"/>
  <c r="K46" i="3" s="1"/>
  <c r="I10" i="215"/>
  <c r="I9" i="216"/>
  <c r="G14" i="222"/>
  <c r="G15" i="222" s="1"/>
  <c r="K54" i="3" s="1"/>
  <c r="G14" i="213"/>
  <c r="G15" i="213" s="1"/>
  <c r="K45" i="3" s="1"/>
  <c r="G14" i="221"/>
  <c r="G15" i="221" s="1"/>
  <c r="K53" i="3" s="1"/>
  <c r="F14" i="179"/>
  <c r="F15" i="179" s="1"/>
  <c r="J11" i="3" s="1"/>
  <c r="I10" i="182"/>
  <c r="F14" i="187"/>
  <c r="F15" i="187" s="1"/>
  <c r="J19" i="3" s="1"/>
  <c r="F14" i="195"/>
  <c r="F15" i="195" s="1"/>
  <c r="J27" i="3" s="1"/>
  <c r="F14" i="203"/>
  <c r="F15" i="203" s="1"/>
  <c r="J35" i="3" s="1"/>
  <c r="F14" i="211"/>
  <c r="F15" i="211" s="1"/>
  <c r="J43" i="3" s="1"/>
  <c r="F14" i="219"/>
  <c r="F15" i="219" s="1"/>
  <c r="J51" i="3" s="1"/>
  <c r="F14" i="178"/>
  <c r="F15" i="178" s="1"/>
  <c r="J10" i="3" s="1"/>
  <c r="F14" i="186"/>
  <c r="F15" i="186" s="1"/>
  <c r="J18" i="3" s="1"/>
  <c r="F14" i="194"/>
  <c r="F15" i="194" s="1"/>
  <c r="J26" i="3" s="1"/>
  <c r="F14" i="202"/>
  <c r="F15" i="202" s="1"/>
  <c r="J34" i="3" s="1"/>
  <c r="F14" i="210"/>
  <c r="F15" i="210" s="1"/>
  <c r="J42" i="3" s="1"/>
  <c r="F14" i="218"/>
  <c r="F15" i="218" s="1"/>
  <c r="J50" i="3" s="1"/>
  <c r="F14" i="177"/>
  <c r="F15" i="177" s="1"/>
  <c r="J9" i="3" s="1"/>
  <c r="F14" i="185"/>
  <c r="F15" i="185" s="1"/>
  <c r="J17" i="3" s="1"/>
  <c r="F14" i="193"/>
  <c r="F15" i="193" s="1"/>
  <c r="J25" i="3" s="1"/>
  <c r="F14" i="201"/>
  <c r="F15" i="201" s="1"/>
  <c r="F14" i="209"/>
  <c r="F15" i="209" s="1"/>
  <c r="J41" i="3" s="1"/>
  <c r="F14" i="217"/>
  <c r="F15" i="217" s="1"/>
  <c r="J49" i="3" s="1"/>
  <c r="F14" i="176"/>
  <c r="F15" i="176" s="1"/>
  <c r="J8" i="3" s="1"/>
  <c r="F14" i="184"/>
  <c r="F15" i="184" s="1"/>
  <c r="J16" i="3" s="1"/>
  <c r="F14" i="200"/>
  <c r="F15" i="200" s="1"/>
  <c r="J32" i="3" s="1"/>
  <c r="F14" i="208"/>
  <c r="F15" i="208" s="1"/>
  <c r="J40" i="3" s="1"/>
  <c r="F14" i="216"/>
  <c r="F15" i="216" s="1"/>
  <c r="J48" i="3" s="1"/>
  <c r="F14" i="174"/>
  <c r="F15" i="174" s="1"/>
  <c r="J6" i="3" s="1"/>
  <c r="F14" i="182"/>
  <c r="F15" i="182" s="1"/>
  <c r="J14" i="3" s="1"/>
  <c r="I11" i="183"/>
  <c r="F14" i="190"/>
  <c r="F15" i="190" s="1"/>
  <c r="J22" i="3" s="1"/>
  <c r="F14" i="198"/>
  <c r="F15" i="198" s="1"/>
  <c r="J30" i="3" s="1"/>
  <c r="F14" i="206"/>
  <c r="F15" i="206" s="1"/>
  <c r="J38" i="3" s="1"/>
  <c r="F14" i="214"/>
  <c r="F15" i="214" s="1"/>
  <c r="J46" i="3" s="1"/>
  <c r="F14" i="222"/>
  <c r="F15" i="222" s="1"/>
  <c r="J54" i="3" s="1"/>
  <c r="I11" i="174"/>
  <c r="F14" i="181"/>
  <c r="F15" i="181" s="1"/>
  <c r="J13" i="3" s="1"/>
  <c r="I12" i="182"/>
  <c r="F14" i="189"/>
  <c r="F15" i="189" s="1"/>
  <c r="J21" i="3" s="1"/>
  <c r="I11" i="190"/>
  <c r="I11" i="198"/>
  <c r="I12" i="198"/>
  <c r="F14" i="205"/>
  <c r="F15" i="205" s="1"/>
  <c r="J37" i="3" s="1"/>
  <c r="F14" i="213"/>
  <c r="F15" i="213" s="1"/>
  <c r="J45" i="3" s="1"/>
  <c r="F14" i="221"/>
  <c r="F15" i="221" s="1"/>
  <c r="J53" i="3" s="1"/>
  <c r="F14" i="180"/>
  <c r="F15" i="180" s="1"/>
  <c r="J12" i="3" s="1"/>
  <c r="F14" i="188"/>
  <c r="F15" i="188" s="1"/>
  <c r="J20" i="3" s="1"/>
  <c r="I11" i="189"/>
  <c r="I10" i="190"/>
  <c r="F14" i="196"/>
  <c r="F15" i="196" s="1"/>
  <c r="J28" i="3" s="1"/>
  <c r="I12" i="196"/>
  <c r="I10" i="198"/>
  <c r="F14" i="204"/>
  <c r="F15" i="204" s="1"/>
  <c r="J36" i="3" s="1"/>
  <c r="I12" i="204"/>
  <c r="I11" i="205"/>
  <c r="I10" i="206"/>
  <c r="F14" i="212"/>
  <c r="F15" i="212" s="1"/>
  <c r="J44" i="3" s="1"/>
  <c r="I12" i="212"/>
  <c r="I11" i="213"/>
  <c r="I10" i="214"/>
  <c r="I9" i="215"/>
  <c r="F14" i="220"/>
  <c r="F15" i="220" s="1"/>
  <c r="J52" i="3" s="1"/>
  <c r="I12" i="220"/>
  <c r="I11" i="221"/>
  <c r="I10" i="222"/>
  <c r="E14" i="178"/>
  <c r="E15" i="178" s="1"/>
  <c r="I10" i="3" s="1"/>
  <c r="E14" i="186"/>
  <c r="E15" i="186" s="1"/>
  <c r="I18" i="3" s="1"/>
  <c r="E14" i="194"/>
  <c r="E15" i="194" s="1"/>
  <c r="I26" i="3" s="1"/>
  <c r="E14" i="202"/>
  <c r="E15" i="202" s="1"/>
  <c r="I34" i="3" s="1"/>
  <c r="E14" i="210"/>
  <c r="E15" i="210" s="1"/>
  <c r="I42" i="3" s="1"/>
  <c r="E14" i="218"/>
  <c r="E15" i="218" s="1"/>
  <c r="I50" i="3" s="1"/>
  <c r="E14" i="177"/>
  <c r="E15" i="177" s="1"/>
  <c r="I9" i="3" s="1"/>
  <c r="I10" i="180"/>
  <c r="I9" i="181"/>
  <c r="E14" i="185"/>
  <c r="E15" i="185" s="1"/>
  <c r="I17" i="3" s="1"/>
  <c r="I10" i="188"/>
  <c r="I9" i="189"/>
  <c r="E14" i="193"/>
  <c r="E15" i="193" s="1"/>
  <c r="I25" i="3" s="1"/>
  <c r="E14" i="201"/>
  <c r="E15" i="201" s="1"/>
  <c r="E14" i="209"/>
  <c r="E15" i="209" s="1"/>
  <c r="I41" i="3" s="1"/>
  <c r="E14" i="217"/>
  <c r="E15" i="217" s="1"/>
  <c r="I49" i="3" s="1"/>
  <c r="E14" i="176"/>
  <c r="E15" i="176" s="1"/>
  <c r="I8" i="3" s="1"/>
  <c r="I12" i="177"/>
  <c r="I11" i="178"/>
  <c r="I10" i="179"/>
  <c r="I9" i="180"/>
  <c r="E14" i="184"/>
  <c r="E15" i="184" s="1"/>
  <c r="I16" i="3" s="1"/>
  <c r="I12" i="185"/>
  <c r="I11" i="186"/>
  <c r="I10" i="187"/>
  <c r="I9" i="188"/>
  <c r="I12" i="193"/>
  <c r="I11" i="194"/>
  <c r="I10" i="195"/>
  <c r="I9" i="196"/>
  <c r="I12" i="201"/>
  <c r="I11" i="202"/>
  <c r="I10" i="203"/>
  <c r="I9" i="204"/>
  <c r="E14" i="208"/>
  <c r="E15" i="208" s="1"/>
  <c r="I40" i="3" s="1"/>
  <c r="I12" i="209"/>
  <c r="I11" i="210"/>
  <c r="I10" i="211"/>
  <c r="I9" i="212"/>
  <c r="E14" i="216"/>
  <c r="E15" i="216" s="1"/>
  <c r="I48" i="3" s="1"/>
  <c r="I11" i="218"/>
  <c r="I10" i="219"/>
  <c r="I9" i="220"/>
  <c r="I10" i="178"/>
  <c r="I9" i="179"/>
  <c r="E14" i="183"/>
  <c r="E15" i="183" s="1"/>
  <c r="I15" i="3" s="1"/>
  <c r="I10" i="186"/>
  <c r="I9" i="187"/>
  <c r="E14" i="191"/>
  <c r="E15" i="191" s="1"/>
  <c r="I23" i="3" s="1"/>
  <c r="I10" i="194"/>
  <c r="I9" i="195"/>
  <c r="E14" i="199"/>
  <c r="E15" i="199" s="1"/>
  <c r="I31" i="3" s="1"/>
  <c r="I11" i="201"/>
  <c r="I10" i="202"/>
  <c r="I9" i="203"/>
  <c r="E14" i="207"/>
  <c r="E15" i="207" s="1"/>
  <c r="I39" i="3" s="1"/>
  <c r="I11" i="209"/>
  <c r="I10" i="210"/>
  <c r="I9" i="211"/>
  <c r="E14" i="215"/>
  <c r="E15" i="215" s="1"/>
  <c r="I47" i="3" s="1"/>
  <c r="M47" i="3" s="1"/>
  <c r="I12" i="216"/>
  <c r="I12" i="217"/>
  <c r="I10" i="218"/>
  <c r="I9" i="219"/>
  <c r="E14" i="181"/>
  <c r="E15" i="181" s="1"/>
  <c r="I13" i="3" s="1"/>
  <c r="E14" i="189"/>
  <c r="E15" i="189" s="1"/>
  <c r="I21" i="3" s="1"/>
  <c r="E14" i="205"/>
  <c r="E15" i="205" s="1"/>
  <c r="I37" i="3" s="1"/>
  <c r="E14" i="213"/>
  <c r="E15" i="213" s="1"/>
  <c r="I45" i="3" s="1"/>
  <c r="E14" i="221"/>
  <c r="E15" i="221" s="1"/>
  <c r="I53" i="3" s="1"/>
  <c r="E14" i="180"/>
  <c r="E15" i="180" s="1"/>
  <c r="I12" i="3" s="1"/>
  <c r="I12" i="181"/>
  <c r="E14" i="188"/>
  <c r="E15" i="188" s="1"/>
  <c r="I20" i="3" s="1"/>
  <c r="I12" i="189"/>
  <c r="E14" i="196"/>
  <c r="E15" i="196" s="1"/>
  <c r="I28" i="3" s="1"/>
  <c r="E14" i="204"/>
  <c r="E15" i="204" s="1"/>
  <c r="I36" i="3" s="1"/>
  <c r="I12" i="205"/>
  <c r="I11" i="206"/>
  <c r="E14" i="212"/>
  <c r="E15" i="212" s="1"/>
  <c r="I44" i="3" s="1"/>
  <c r="I12" i="213"/>
  <c r="I11" i="214"/>
  <c r="E14" i="220"/>
  <c r="E15" i="220" s="1"/>
  <c r="I52" i="3" s="1"/>
  <c r="I12" i="221"/>
  <c r="I11" i="222"/>
  <c r="E14" i="179"/>
  <c r="E15" i="179" s="1"/>
  <c r="I11" i="3" s="1"/>
  <c r="I11" i="182"/>
  <c r="E14" i="187"/>
  <c r="E15" i="187" s="1"/>
  <c r="I19" i="3" s="1"/>
  <c r="E14" i="195"/>
  <c r="E15" i="195" s="1"/>
  <c r="I27" i="3" s="1"/>
  <c r="E14" i="200"/>
  <c r="E15" i="200" s="1"/>
  <c r="I32" i="3" s="1"/>
  <c r="E14" i="203"/>
  <c r="E15" i="203" s="1"/>
  <c r="I35" i="3" s="1"/>
  <c r="E14" i="211"/>
  <c r="E15" i="211" s="1"/>
  <c r="I43" i="3" s="1"/>
  <c r="E14" i="219"/>
  <c r="E15" i="219" s="1"/>
  <c r="I51" i="3" s="1"/>
  <c r="I9" i="174"/>
  <c r="D14" i="177"/>
  <c r="D15" i="177" s="1"/>
  <c r="H9" i="3" s="1"/>
  <c r="I12" i="179"/>
  <c r="I11" i="180"/>
  <c r="I10" i="181"/>
  <c r="I9" i="182"/>
  <c r="D14" i="185"/>
  <c r="D15" i="185" s="1"/>
  <c r="H17" i="3" s="1"/>
  <c r="I12" i="187"/>
  <c r="I11" i="188"/>
  <c r="I10" i="189"/>
  <c r="I9" i="190"/>
  <c r="D14" i="193"/>
  <c r="D15" i="193" s="1"/>
  <c r="H25" i="3" s="1"/>
  <c r="I12" i="195"/>
  <c r="I11" i="196"/>
  <c r="I9" i="198"/>
  <c r="D14" i="201"/>
  <c r="D15" i="201" s="1"/>
  <c r="I12" i="203"/>
  <c r="I11" i="204"/>
  <c r="I10" i="205"/>
  <c r="I9" i="206"/>
  <c r="D14" i="209"/>
  <c r="D15" i="209" s="1"/>
  <c r="H41" i="3" s="1"/>
  <c r="M41" i="3" s="1"/>
  <c r="I12" i="211"/>
  <c r="I11" i="212"/>
  <c r="I10" i="213"/>
  <c r="I9" i="214"/>
  <c r="D14" i="217"/>
  <c r="D15" i="217" s="1"/>
  <c r="H49" i="3" s="1"/>
  <c r="I12" i="219"/>
  <c r="I11" i="220"/>
  <c r="I10" i="221"/>
  <c r="I9" i="222"/>
  <c r="D14" i="176"/>
  <c r="D15" i="176" s="1"/>
  <c r="H8" i="3" s="1"/>
  <c r="I12" i="178"/>
  <c r="I11" i="179"/>
  <c r="D14" i="184"/>
  <c r="D15" i="184" s="1"/>
  <c r="H16" i="3" s="1"/>
  <c r="I12" i="186"/>
  <c r="I11" i="187"/>
  <c r="I12" i="194"/>
  <c r="I11" i="195"/>
  <c r="I10" i="196"/>
  <c r="D14" i="200"/>
  <c r="D15" i="200" s="1"/>
  <c r="H32" i="3" s="1"/>
  <c r="I12" i="202"/>
  <c r="I11" i="203"/>
  <c r="I10" i="204"/>
  <c r="I9" i="205"/>
  <c r="D14" i="208"/>
  <c r="D15" i="208" s="1"/>
  <c r="H40" i="3" s="1"/>
  <c r="M40" i="3" s="1"/>
  <c r="I12" i="210"/>
  <c r="I11" i="211"/>
  <c r="I10" i="212"/>
  <c r="I9" i="213"/>
  <c r="D14" i="216"/>
  <c r="D15" i="216" s="1"/>
  <c r="H48" i="3" s="1"/>
  <c r="I12" i="218"/>
  <c r="I11" i="219"/>
  <c r="I10" i="220"/>
  <c r="I9" i="221"/>
  <c r="D14" i="174"/>
  <c r="D15" i="174" s="1"/>
  <c r="H6" i="3" s="1"/>
  <c r="I12" i="176"/>
  <c r="I11" i="177"/>
  <c r="D14" i="182"/>
  <c r="D15" i="182" s="1"/>
  <c r="H14" i="3" s="1"/>
  <c r="I12" i="184"/>
  <c r="I11" i="185"/>
  <c r="D14" i="190"/>
  <c r="D15" i="190" s="1"/>
  <c r="H22" i="3" s="1"/>
  <c r="I11" i="193"/>
  <c r="D14" i="198"/>
  <c r="D15" i="198" s="1"/>
  <c r="H30" i="3" s="1"/>
  <c r="D14" i="206"/>
  <c r="D15" i="206" s="1"/>
  <c r="H38" i="3" s="1"/>
  <c r="I12" i="208"/>
  <c r="D14" i="214"/>
  <c r="D15" i="214" s="1"/>
  <c r="H46" i="3" s="1"/>
  <c r="M46" i="3" s="1"/>
  <c r="D14" i="222"/>
  <c r="D15" i="222" s="1"/>
  <c r="H54" i="3" s="1"/>
  <c r="I11" i="176"/>
  <c r="I10" i="177"/>
  <c r="I9" i="178"/>
  <c r="D14" i="181"/>
  <c r="D15" i="181" s="1"/>
  <c r="H13" i="3" s="1"/>
  <c r="I12" i="183"/>
  <c r="I11" i="184"/>
  <c r="I10" i="185"/>
  <c r="I9" i="186"/>
  <c r="D14" i="189"/>
  <c r="D15" i="189" s="1"/>
  <c r="H21" i="3" s="1"/>
  <c r="M21" i="3" s="1"/>
  <c r="I12" i="191"/>
  <c r="I10" i="193"/>
  <c r="I9" i="194"/>
  <c r="I12" i="199"/>
  <c r="I11" i="200"/>
  <c r="I12" i="200"/>
  <c r="I10" i="201"/>
  <c r="I9" i="202"/>
  <c r="D14" i="205"/>
  <c r="D15" i="205" s="1"/>
  <c r="H37" i="3" s="1"/>
  <c r="M37" i="3" s="1"/>
  <c r="I12" i="207"/>
  <c r="I11" i="208"/>
  <c r="I10" i="209"/>
  <c r="I9" i="210"/>
  <c r="D14" i="213"/>
  <c r="D15" i="213" s="1"/>
  <c r="H45" i="3" s="1"/>
  <c r="I12" i="215"/>
  <c r="I11" i="216"/>
  <c r="I9" i="218"/>
  <c r="D14" i="221"/>
  <c r="D15" i="221" s="1"/>
  <c r="H53" i="3" s="1"/>
  <c r="I12" i="174"/>
  <c r="D14" i="180"/>
  <c r="D15" i="180" s="1"/>
  <c r="H12" i="3" s="1"/>
  <c r="D14" i="188"/>
  <c r="D15" i="188" s="1"/>
  <c r="H20" i="3" s="1"/>
  <c r="M20" i="3" s="1"/>
  <c r="I12" i="190"/>
  <c r="I11" i="191"/>
  <c r="D14" i="196"/>
  <c r="D15" i="196" s="1"/>
  <c r="H28" i="3" s="1"/>
  <c r="I11" i="199"/>
  <c r="D14" i="204"/>
  <c r="D15" i="204" s="1"/>
  <c r="H36" i="3" s="1"/>
  <c r="I12" i="206"/>
  <c r="I11" i="207"/>
  <c r="D14" i="212"/>
  <c r="D15" i="212" s="1"/>
  <c r="H44" i="3" s="1"/>
  <c r="M44" i="3" s="1"/>
  <c r="I12" i="214"/>
  <c r="I11" i="215"/>
  <c r="I10" i="217"/>
  <c r="D14" i="220"/>
  <c r="D15" i="220" s="1"/>
  <c r="H52" i="3" s="1"/>
  <c r="M52" i="3" s="1"/>
  <c r="I12" i="222"/>
  <c r="D14" i="179"/>
  <c r="D15" i="179" s="1"/>
  <c r="H11" i="3" s="1"/>
  <c r="D14" i="187"/>
  <c r="D15" i="187" s="1"/>
  <c r="H19" i="3" s="1"/>
  <c r="M19" i="3" s="1"/>
  <c r="D14" i="195"/>
  <c r="D15" i="195" s="1"/>
  <c r="H27" i="3" s="1"/>
  <c r="M27" i="3" s="1"/>
  <c r="D14" i="203"/>
  <c r="D15" i="203" s="1"/>
  <c r="H35" i="3" s="1"/>
  <c r="D14" i="211"/>
  <c r="D15" i="211" s="1"/>
  <c r="H43" i="3" s="1"/>
  <c r="D14" i="219"/>
  <c r="D15" i="219" s="1"/>
  <c r="H51" i="3" s="1"/>
  <c r="M51" i="3" s="1"/>
  <c r="I10" i="174"/>
  <c r="D14" i="178"/>
  <c r="D15" i="178" s="1"/>
  <c r="H10" i="3" s="1"/>
  <c r="I12" i="180"/>
  <c r="I11" i="181"/>
  <c r="D14" i="186"/>
  <c r="D15" i="186" s="1"/>
  <c r="H18" i="3" s="1"/>
  <c r="I12" i="188"/>
  <c r="D14" i="194"/>
  <c r="D15" i="194" s="1"/>
  <c r="H26" i="3" s="1"/>
  <c r="D14" i="202"/>
  <c r="D15" i="202" s="1"/>
  <c r="H34" i="3" s="1"/>
  <c r="D14" i="210"/>
  <c r="D15" i="210" s="1"/>
  <c r="H42" i="3" s="1"/>
  <c r="M42" i="3" s="1"/>
  <c r="D14" i="218"/>
  <c r="D15" i="218" s="1"/>
  <c r="H50" i="3" s="1"/>
  <c r="F14" i="197"/>
  <c r="F15" i="197" s="1"/>
  <c r="J29" i="3" s="1"/>
  <c r="D14" i="197"/>
  <c r="D15" i="197" s="1"/>
  <c r="H29" i="3" s="1"/>
  <c r="I12" i="197"/>
  <c r="I11" i="197"/>
  <c r="H14" i="197"/>
  <c r="H15" i="197" s="1"/>
  <c r="L29" i="3" s="1"/>
  <c r="I10" i="197"/>
  <c r="I9" i="197"/>
  <c r="B14" i="197"/>
  <c r="B15" i="197" s="1"/>
  <c r="F29" i="3" s="1"/>
  <c r="C14" i="197"/>
  <c r="C15" i="197" s="1"/>
  <c r="G29" i="3" s="1"/>
  <c r="G14" i="197"/>
  <c r="G15" i="197" s="1"/>
  <c r="K29" i="3" s="1"/>
  <c r="E14" i="197"/>
  <c r="E15" i="197" s="1"/>
  <c r="I29" i="3" s="1"/>
  <c r="I9" i="192"/>
  <c r="F14" i="192"/>
  <c r="F15" i="192" s="1"/>
  <c r="J24" i="3" s="1"/>
  <c r="G14" i="192"/>
  <c r="G15" i="192" s="1"/>
  <c r="K24" i="3" s="1"/>
  <c r="B14" i="192"/>
  <c r="B15" i="192" s="1"/>
  <c r="F24" i="3" s="1"/>
  <c r="C14" i="192"/>
  <c r="C15" i="192" s="1"/>
  <c r="G24" i="3" s="1"/>
  <c r="D14" i="192"/>
  <c r="D15" i="192" s="1"/>
  <c r="H24" i="3" s="1"/>
  <c r="E14" i="192"/>
  <c r="E15" i="192" s="1"/>
  <c r="I24" i="3" s="1"/>
  <c r="I12" i="192"/>
  <c r="H14" i="192"/>
  <c r="H15" i="192" s="1"/>
  <c r="L24" i="3" s="1"/>
  <c r="I10" i="192"/>
  <c r="I11" i="192"/>
  <c r="G14" i="175"/>
  <c r="G15" i="175" s="1"/>
  <c r="K7" i="3" s="1"/>
  <c r="H14" i="175"/>
  <c r="H15" i="175" s="1"/>
  <c r="L7" i="3" s="1"/>
  <c r="I10" i="175"/>
  <c r="D14" i="175"/>
  <c r="D15" i="175" s="1"/>
  <c r="H7" i="3" s="1"/>
  <c r="I9" i="175"/>
  <c r="B14" i="175"/>
  <c r="B15" i="175" s="1"/>
  <c r="F7" i="3" s="1"/>
  <c r="I11" i="175"/>
  <c r="C14" i="175"/>
  <c r="C15" i="175" s="1"/>
  <c r="G7" i="3" s="1"/>
  <c r="E14" i="175"/>
  <c r="E15" i="175" s="1"/>
  <c r="I7" i="3" s="1"/>
  <c r="F14" i="175"/>
  <c r="F15" i="175" s="1"/>
  <c r="J7" i="3" s="1"/>
  <c r="I12" i="175"/>
  <c r="I8" i="222"/>
  <c r="I8" i="221"/>
  <c r="I8" i="220"/>
  <c r="I8" i="219"/>
  <c r="I8" i="218"/>
  <c r="I8" i="217"/>
  <c r="I8" i="216"/>
  <c r="I8" i="215"/>
  <c r="I8" i="214"/>
  <c r="I8" i="213"/>
  <c r="I8" i="212"/>
  <c r="I8" i="211"/>
  <c r="I8" i="210"/>
  <c r="I8" i="209"/>
  <c r="I8" i="208"/>
  <c r="I8" i="207"/>
  <c r="I8" i="206"/>
  <c r="I8" i="205"/>
  <c r="I8" i="204"/>
  <c r="I8" i="203"/>
  <c r="I8" i="202"/>
  <c r="I8" i="201"/>
  <c r="I8" i="200"/>
  <c r="I8" i="199"/>
  <c r="I8" i="198"/>
  <c r="I8" i="197"/>
  <c r="I8" i="196"/>
  <c r="I8" i="195"/>
  <c r="I8" i="194"/>
  <c r="I8" i="193"/>
  <c r="I8" i="192"/>
  <c r="I8" i="191"/>
  <c r="I8" i="190"/>
  <c r="I8" i="189"/>
  <c r="I8" i="188"/>
  <c r="I8" i="187"/>
  <c r="I8" i="186"/>
  <c r="I8" i="185"/>
  <c r="I8" i="184"/>
  <c r="I8" i="183"/>
  <c r="I8" i="182"/>
  <c r="I8" i="181"/>
  <c r="I8" i="180"/>
  <c r="I8" i="179"/>
  <c r="I8" i="178"/>
  <c r="I8" i="177"/>
  <c r="I8" i="176"/>
  <c r="I8" i="175"/>
  <c r="I8" i="174"/>
  <c r="G1" i="4"/>
  <c r="B1" i="4"/>
  <c r="M34" i="3" l="1"/>
  <c r="M26" i="3"/>
  <c r="M13" i="3"/>
  <c r="M36" i="3"/>
  <c r="M53" i="3"/>
  <c r="M14" i="3"/>
  <c r="M48" i="3"/>
  <c r="M49" i="3"/>
  <c r="M9" i="3"/>
  <c r="B12" i="117"/>
  <c r="M12" i="3"/>
  <c r="M38" i="3"/>
  <c r="M32" i="3"/>
  <c r="M10" i="3"/>
  <c r="M23" i="3"/>
  <c r="M39" i="3"/>
  <c r="L33" i="3"/>
  <c r="I14" i="178"/>
  <c r="I15" i="178" s="1"/>
  <c r="I14" i="194"/>
  <c r="I15" i="194" s="1"/>
  <c r="I14" i="210"/>
  <c r="I15" i="210" s="1"/>
  <c r="M25" i="3"/>
  <c r="I14" i="179"/>
  <c r="I15" i="179" s="1"/>
  <c r="M43" i="3"/>
  <c r="M54" i="3"/>
  <c r="M15" i="3"/>
  <c r="K33" i="3"/>
  <c r="M31" i="3"/>
  <c r="M7" i="3"/>
  <c r="I14" i="182"/>
  <c r="I15" i="182" s="1"/>
  <c r="I14" i="222"/>
  <c r="I15" i="222" s="1"/>
  <c r="M8" i="3"/>
  <c r="M17" i="3"/>
  <c r="M22" i="3"/>
  <c r="I14" i="186"/>
  <c r="I15" i="186" s="1"/>
  <c r="I14" i="202"/>
  <c r="I15" i="202" s="1"/>
  <c r="I14" i="218"/>
  <c r="I15" i="218" s="1"/>
  <c r="M28" i="3"/>
  <c r="I14" i="199"/>
  <c r="I15" i="199" s="1"/>
  <c r="I14" i="207"/>
  <c r="I15" i="207" s="1"/>
  <c r="M11" i="3"/>
  <c r="M30" i="3"/>
  <c r="M6" i="3"/>
  <c r="J33" i="3"/>
  <c r="M50" i="3"/>
  <c r="I14" i="183"/>
  <c r="I15" i="183" s="1"/>
  <c r="I14" i="193"/>
  <c r="I15" i="193" s="1"/>
  <c r="I14" i="209"/>
  <c r="I15" i="209" s="1"/>
  <c r="I14" i="195"/>
  <c r="I15" i="195" s="1"/>
  <c r="I14" i="203"/>
  <c r="I15" i="203" s="1"/>
  <c r="I14" i="211"/>
  <c r="I15" i="211" s="1"/>
  <c r="M35" i="3"/>
  <c r="M45" i="3"/>
  <c r="M16" i="3"/>
  <c r="I14" i="181"/>
  <c r="I15" i="181" s="1"/>
  <c r="I14" i="189"/>
  <c r="I15" i="189" s="1"/>
  <c r="I14" i="213"/>
  <c r="I15" i="213" s="1"/>
  <c r="I14" i="221"/>
  <c r="I15" i="221" s="1"/>
  <c r="M18" i="3"/>
  <c r="M29" i="3"/>
  <c r="M24" i="3"/>
  <c r="I33" i="3"/>
  <c r="I14" i="205"/>
  <c r="I15" i="205" s="1"/>
  <c r="I14" i="174"/>
  <c r="I15" i="174" s="1"/>
  <c r="I14" i="190"/>
  <c r="I15" i="190" s="1"/>
  <c r="I14" i="198"/>
  <c r="I15" i="198" s="1"/>
  <c r="I14" i="206"/>
  <c r="I15" i="206" s="1"/>
  <c r="I14" i="214"/>
  <c r="I15" i="214" s="1"/>
  <c r="H33" i="3"/>
  <c r="I14" i="219"/>
  <c r="I15" i="219" s="1"/>
  <c r="I14" i="191"/>
  <c r="I15" i="191" s="1"/>
  <c r="I14" i="184"/>
  <c r="I15" i="184" s="1"/>
  <c r="I14" i="200"/>
  <c r="I15" i="200" s="1"/>
  <c r="I14" i="208"/>
  <c r="I15" i="208" s="1"/>
  <c r="I14" i="216"/>
  <c r="I15" i="216" s="1"/>
  <c r="I14" i="215"/>
  <c r="I15" i="215" s="1"/>
  <c r="I14" i="176"/>
  <c r="I15" i="176" s="1"/>
  <c r="I14" i="177"/>
  <c r="I15" i="177" s="1"/>
  <c r="I14" i="185"/>
  <c r="I15" i="185" s="1"/>
  <c r="I14" i="201"/>
  <c r="I15" i="201" s="1"/>
  <c r="I14" i="217"/>
  <c r="I15" i="217" s="1"/>
  <c r="I14" i="187"/>
  <c r="I15" i="187" s="1"/>
  <c r="I14" i="180"/>
  <c r="I15" i="180" s="1"/>
  <c r="I14" i="188"/>
  <c r="I15" i="188" s="1"/>
  <c r="I14" i="196"/>
  <c r="I15" i="196" s="1"/>
  <c r="I14" i="204"/>
  <c r="I15" i="204" s="1"/>
  <c r="I14" i="212"/>
  <c r="I15" i="212" s="1"/>
  <c r="I14" i="220"/>
  <c r="I15" i="220" s="1"/>
  <c r="I14" i="197"/>
  <c r="I15" i="197" s="1"/>
  <c r="I14" i="192"/>
  <c r="I15" i="192" s="1"/>
  <c r="I14" i="175"/>
  <c r="I15" i="175" s="1"/>
  <c r="H63" i="4"/>
  <c r="E63" i="4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5" i="5"/>
  <c r="D6" i="5"/>
  <c r="D7" i="5"/>
  <c r="D8" i="5"/>
  <c r="D9" i="5"/>
  <c r="D10" i="5"/>
  <c r="D11" i="5"/>
  <c r="D3" i="5"/>
  <c r="D4" i="5"/>
  <c r="D2" i="5"/>
  <c r="M33" i="3" l="1"/>
  <c r="H12" i="4"/>
  <c r="H16" i="1" s="1"/>
  <c r="H16" i="117" s="1"/>
  <c r="G12" i="4"/>
  <c r="G16" i="1" s="1"/>
  <c r="G16" i="117" s="1"/>
  <c r="F12" i="4"/>
  <c r="F16" i="1" s="1"/>
  <c r="F16" i="117" s="1"/>
  <c r="E12" i="4"/>
  <c r="E16" i="1" s="1"/>
  <c r="E16" i="117" s="1"/>
  <c r="D12" i="4"/>
  <c r="D16" i="1" s="1"/>
  <c r="D16" i="117" s="1"/>
  <c r="C12" i="4"/>
  <c r="C16" i="1" s="1"/>
  <c r="C16" i="117" s="1"/>
  <c r="B12" i="4"/>
  <c r="B16" i="1" s="1"/>
  <c r="H11" i="4"/>
  <c r="H15" i="1" s="1"/>
  <c r="H15" i="117" s="1"/>
  <c r="G11" i="4"/>
  <c r="G15" i="1" s="1"/>
  <c r="G15" i="117" s="1"/>
  <c r="F11" i="4"/>
  <c r="F15" i="1" s="1"/>
  <c r="F15" i="117" s="1"/>
  <c r="E11" i="4"/>
  <c r="E15" i="1" s="1"/>
  <c r="E15" i="117" s="1"/>
  <c r="D11" i="4"/>
  <c r="D15" i="1" s="1"/>
  <c r="C11" i="4"/>
  <c r="C15" i="1" s="1"/>
  <c r="C15" i="117" s="1"/>
  <c r="B11" i="4"/>
  <c r="B15" i="1" s="1"/>
  <c r="H10" i="4"/>
  <c r="H14" i="1" s="1"/>
  <c r="H14" i="117" s="1"/>
  <c r="G10" i="4"/>
  <c r="G14" i="1" s="1"/>
  <c r="G14" i="117" s="1"/>
  <c r="F10" i="4"/>
  <c r="F14" i="1" s="1"/>
  <c r="F14" i="117" s="1"/>
  <c r="E10" i="4"/>
  <c r="E14" i="1" s="1"/>
  <c r="E14" i="117" s="1"/>
  <c r="D10" i="4"/>
  <c r="D14" i="1" s="1"/>
  <c r="C10" i="4"/>
  <c r="C14" i="1" s="1"/>
  <c r="C14" i="117" s="1"/>
  <c r="B10" i="4"/>
  <c r="B14" i="1" s="1"/>
  <c r="H9" i="4"/>
  <c r="H13" i="1" s="1"/>
  <c r="H13" i="117" s="1"/>
  <c r="G9" i="4"/>
  <c r="G13" i="1" s="1"/>
  <c r="G13" i="117" s="1"/>
  <c r="F9" i="4"/>
  <c r="F13" i="1" s="1"/>
  <c r="F13" i="117" s="1"/>
  <c r="E9" i="4"/>
  <c r="E13" i="1" s="1"/>
  <c r="E13" i="117" s="1"/>
  <c r="D9" i="4"/>
  <c r="D13" i="1" s="1"/>
  <c r="C9" i="4"/>
  <c r="C13" i="1" s="1"/>
  <c r="C13" i="117" s="1"/>
  <c r="B9" i="4"/>
  <c r="B13" i="1" s="1"/>
  <c r="H8" i="4"/>
  <c r="H12" i="1" s="1"/>
  <c r="G8" i="4"/>
  <c r="G12" i="1" s="1"/>
  <c r="F8" i="4"/>
  <c r="F12" i="1" s="1"/>
  <c r="E8" i="4"/>
  <c r="E12" i="1" s="1"/>
  <c r="D8" i="4"/>
  <c r="D12" i="1" s="1"/>
  <c r="C8" i="4"/>
  <c r="C12" i="1" s="1"/>
  <c r="I13" i="1" l="1"/>
  <c r="I12" i="1"/>
  <c r="B16" i="117"/>
  <c r="I16" i="1"/>
  <c r="B15" i="117"/>
  <c r="I15" i="1"/>
  <c r="B14" i="117"/>
  <c r="I14" i="1"/>
  <c r="C18" i="1"/>
  <c r="C19" i="1" s="1"/>
  <c r="C12" i="117"/>
  <c r="B13" i="117"/>
  <c r="B18" i="1"/>
  <c r="H18" i="1"/>
  <c r="H19" i="1" s="1"/>
  <c r="H12" i="117"/>
  <c r="G18" i="1"/>
  <c r="G19" i="1" s="1"/>
  <c r="G12" i="117"/>
  <c r="F18" i="1"/>
  <c r="F19" i="1" s="1"/>
  <c r="F12" i="117"/>
  <c r="F18" i="117" s="1"/>
  <c r="F19" i="117" s="1"/>
  <c r="E18" i="1"/>
  <c r="E19" i="1" s="1"/>
  <c r="E12" i="117"/>
  <c r="D14" i="117"/>
  <c r="D13" i="117"/>
  <c r="D15" i="117"/>
  <c r="D18" i="1"/>
  <c r="D19" i="1" s="1"/>
  <c r="D12" i="117"/>
  <c r="I14" i="117" l="1"/>
  <c r="B19" i="1"/>
  <c r="I19" i="1" s="1"/>
  <c r="H7" i="1" s="1"/>
  <c r="I18" i="1"/>
  <c r="I13" i="117"/>
  <c r="H7" i="117" s="1"/>
  <c r="F14" i="4"/>
  <c r="F15" i="4" s="1"/>
  <c r="J5" i="3" s="1"/>
  <c r="J55" i="3" s="1"/>
  <c r="I10" i="4"/>
  <c r="I9" i="4"/>
  <c r="H18" i="117" l="1"/>
  <c r="H19" i="117" s="1"/>
  <c r="E18" i="117"/>
  <c r="E19" i="117" s="1"/>
  <c r="H14" i="4"/>
  <c r="H15" i="4" s="1"/>
  <c r="L5" i="3" s="1"/>
  <c r="L55" i="3" s="1"/>
  <c r="C14" i="4"/>
  <c r="C15" i="4" s="1"/>
  <c r="G5" i="3" s="1"/>
  <c r="G55" i="3" s="1"/>
  <c r="D14" i="4"/>
  <c r="D15" i="4" s="1"/>
  <c r="H5" i="3" s="1"/>
  <c r="H55" i="3" s="1"/>
  <c r="C18" i="117"/>
  <c r="C19" i="117" s="1"/>
  <c r="I16" i="117"/>
  <c r="B14" i="4"/>
  <c r="B15" i="4" s="1"/>
  <c r="F5" i="3" s="1"/>
  <c r="G18" i="117"/>
  <c r="G19" i="117" s="1"/>
  <c r="E14" i="4"/>
  <c r="E15" i="4" s="1"/>
  <c r="I5" i="3" s="1"/>
  <c r="I55" i="3" s="1"/>
  <c r="I11" i="4"/>
  <c r="I8" i="4"/>
  <c r="I12" i="4"/>
  <c r="G14" i="4"/>
  <c r="G15" i="4" s="1"/>
  <c r="K5" i="3" s="1"/>
  <c r="K55" i="3" s="1"/>
  <c r="F55" i="3" l="1"/>
  <c r="M5" i="3"/>
  <c r="M55" i="3" s="1"/>
  <c r="D18" i="117"/>
  <c r="D19" i="117" s="1"/>
  <c r="I14" i="4"/>
  <c r="I15" i="4" s="1"/>
  <c r="B18" i="117"/>
  <c r="B19" i="117" s="1"/>
  <c r="I12" i="117"/>
  <c r="I15" i="117"/>
  <c r="I18" i="117" l="1"/>
  <c r="I19" i="117" s="1"/>
</calcChain>
</file>

<file path=xl/sharedStrings.xml><?xml version="1.0" encoding="utf-8"?>
<sst xmlns="http://schemas.openxmlformats.org/spreadsheetml/2006/main" count="2558" uniqueCount="211">
  <si>
    <t>DISASTER:</t>
  </si>
  <si>
    <t>REPORTING ENTITY:</t>
  </si>
  <si>
    <t>REPORT DATE:</t>
  </si>
  <si>
    <t>REPORTING PERIOD:</t>
  </si>
  <si>
    <t>TRAVEL COSTS</t>
  </si>
  <si>
    <t>CONTRACTUAL SERVICES COSTS</t>
  </si>
  <si>
    <t>CATEGORY A</t>
  </si>
  <si>
    <t>CATEGORY B</t>
  </si>
  <si>
    <t>TOTAL</t>
  </si>
  <si>
    <t>FEMA DISASTER CATEGORY:</t>
  </si>
  <si>
    <t>COSTS/PROJECTIONS</t>
  </si>
  <si>
    <t>SUBTOTAL</t>
  </si>
  <si>
    <t>PREPARED BY:</t>
  </si>
  <si>
    <t>PHONE NUMBER:</t>
  </si>
  <si>
    <t>Point of Contact</t>
  </si>
  <si>
    <t xml:space="preserve">CAT A  </t>
  </si>
  <si>
    <t xml:space="preserve">CAT B  </t>
  </si>
  <si>
    <t xml:space="preserve">CAT C  </t>
  </si>
  <si>
    <t xml:space="preserve">CAT D  </t>
  </si>
  <si>
    <t xml:space="preserve">CAT E  </t>
  </si>
  <si>
    <t xml:space="preserve">CAT F  </t>
  </si>
  <si>
    <t xml:space="preserve">CAT G  </t>
  </si>
  <si>
    <t>Debris Removal</t>
  </si>
  <si>
    <t>Emergency Protective Measures</t>
  </si>
  <si>
    <t>Roads and Bridges</t>
  </si>
  <si>
    <t>Water Control Facilities</t>
  </si>
  <si>
    <t>Buildings and Equipment</t>
  </si>
  <si>
    <t>Utilities</t>
  </si>
  <si>
    <t>Parks, Recreational Facilities, and Other</t>
  </si>
  <si>
    <t xml:space="preserve"> Total Estimates  </t>
  </si>
  <si>
    <t>COUNTY:</t>
  </si>
  <si>
    <t>THRESHOLD:</t>
  </si>
  <si>
    <t>County</t>
  </si>
  <si>
    <t>CPI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</si>
  <si>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</si>
  <si>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</si>
  <si>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</si>
  <si>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</si>
  <si>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</si>
  <si>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</si>
  <si>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</si>
  <si>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</si>
  <si>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</si>
  <si>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</si>
  <si>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</si>
  <si>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</si>
  <si>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</si>
  <si>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</si>
  <si>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</si>
  <si>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</si>
  <si>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</si>
  <si>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</si>
  <si>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</si>
  <si>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</si>
  <si>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</si>
  <si>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</si>
  <si>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</si>
  <si>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</si>
  <si>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</si>
  <si>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</si>
  <si>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</si>
  <si>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</si>
  <si>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</si>
  <si>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</si>
  <si>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</si>
  <si>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</si>
  <si>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</si>
  <si>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</si>
  <si>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</si>
  <si>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</si>
  <si>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</si>
  <si>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</si>
  <si>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</si>
  <si>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</si>
  <si>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</si>
  <si>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</si>
  <si>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</si>
  <si>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</si>
  <si>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</si>
  <si>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</si>
  <si>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</si>
  <si>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</si>
  <si>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</si>
  <si>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</si>
  <si>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</si>
  <si>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</si>
  <si>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</si>
  <si>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</si>
  <si>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</si>
  <si>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</si>
  <si>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</si>
  <si>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</si>
  <si>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</si>
  <si>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</si>
  <si>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</si>
  <si>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</si>
  <si>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</si>
  <si>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</si>
  <si>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</si>
  <si>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</si>
  <si>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</si>
  <si>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</t>
  </si>
  <si>
    <t>Start Date</t>
  </si>
  <si>
    <t>End Date</t>
  </si>
  <si>
    <t>EMAIL ADDRESS:</t>
  </si>
  <si>
    <t>Threshold</t>
  </si>
  <si>
    <t>POPULATION (2010)</t>
  </si>
  <si>
    <t>POINT OF CONTACT:</t>
  </si>
  <si>
    <r>
      <t xml:space="preserve">Summary of Public Assistance </t>
    </r>
    <r>
      <rPr>
        <b/>
        <sz val="14"/>
        <color rgb="FFFF0000"/>
        <rFont val="Calibri"/>
        <family val="2"/>
      </rPr>
      <t>Estimates</t>
    </r>
  </si>
  <si>
    <t>POC Telephone</t>
  </si>
  <si>
    <t>EMAIL:</t>
  </si>
  <si>
    <t>POC Email</t>
  </si>
  <si>
    <t>Population</t>
  </si>
  <si>
    <t>*Decimal places set to zero.</t>
  </si>
  <si>
    <t>FORCE ACCOUNT LABOR COSTS</t>
  </si>
  <si>
    <t>FORCE ACCOUNT EQUIPMENT COSTS</t>
  </si>
  <si>
    <t>MATERIALS COSTS</t>
  </si>
  <si>
    <t>Category</t>
  </si>
  <si>
    <t>Cost Type</t>
  </si>
  <si>
    <t>Description</t>
  </si>
  <si>
    <t>Department</t>
  </si>
  <si>
    <t>Total</t>
  </si>
  <si>
    <t>Rejected</t>
  </si>
  <si>
    <t>FOR FDEM USE ONLY</t>
  </si>
  <si>
    <t>UNCONFIRMED SUMMARY -- NEEDS CONFIRMATION BY FEMA &amp; STATE (FDEM)</t>
  </si>
  <si>
    <r>
      <rPr>
        <b/>
        <sz val="9"/>
        <color theme="1"/>
        <rFont val="Calibri"/>
        <family val="2"/>
        <scheme val="minor"/>
      </rPr>
      <t>Category A</t>
    </r>
    <r>
      <rPr>
        <sz val="9"/>
        <color theme="1"/>
        <rFont val="Calibri"/>
        <family val="2"/>
        <scheme val="minor"/>
      </rPr>
      <t xml:space="preserve"> - Debris Removal - Debris removal activities include the clearance of trees and woody debris; building components or contents; sand, mud, silt and gravel; wreckage produced during conduct of emergency protective measures; and other disaster related wreckage.</t>
    </r>
  </si>
  <si>
    <r>
      <rPr>
        <b/>
        <sz val="9"/>
        <color theme="1"/>
        <rFont val="Calibri"/>
        <family val="2"/>
        <scheme val="minor"/>
      </rPr>
      <t xml:space="preserve">Category B </t>
    </r>
    <r>
      <rPr>
        <sz val="9"/>
        <color theme="1"/>
        <rFont val="Calibri"/>
        <family val="2"/>
        <scheme val="minor"/>
      </rPr>
      <t>- Emergency Protective Measures - Emergency protective measure are those activities undertaken by a community before, during and following a disaster that are necessary to do one of the following:  eliminate or reduce an immediate threat to life, public health or safety; or eliminate or reduce an immediate threat of significant damage to improved public or private property through cost effective measures.</t>
    </r>
  </si>
  <si>
    <r>
      <rPr>
        <b/>
        <sz val="9"/>
        <color theme="1"/>
        <rFont val="Calibri"/>
        <family val="2"/>
        <scheme val="minor"/>
      </rPr>
      <t>Category C -</t>
    </r>
    <r>
      <rPr>
        <sz val="9"/>
        <color theme="1"/>
        <rFont val="Calibri"/>
        <family val="2"/>
        <scheme val="minor"/>
      </rPr>
      <t xml:space="preserve"> Roads and Bridges - Permanent restoration of roads and bridges</t>
    </r>
  </si>
  <si>
    <r>
      <rPr>
        <b/>
        <sz val="9"/>
        <color theme="1"/>
        <rFont val="Calibri"/>
        <family val="2"/>
        <scheme val="minor"/>
      </rPr>
      <t xml:space="preserve">Category E </t>
    </r>
    <r>
      <rPr>
        <sz val="9"/>
        <color theme="1"/>
        <rFont val="Calibri"/>
        <family val="2"/>
        <scheme val="minor"/>
      </rPr>
      <t>- Buildings and Equipment - Permanent restoration of buildings, structural components, interior systems such as electrical or mechanical work, equipment, and contents including furnishings.</t>
    </r>
  </si>
  <si>
    <r>
      <rPr>
        <b/>
        <sz val="9"/>
        <color theme="1"/>
        <rFont val="Calibri"/>
        <family val="2"/>
        <scheme val="minor"/>
      </rPr>
      <t xml:space="preserve">Category F </t>
    </r>
    <r>
      <rPr>
        <sz val="9"/>
        <color theme="1"/>
        <rFont val="Calibri"/>
        <family val="2"/>
        <scheme val="minor"/>
      </rPr>
      <t>- Utilities - Permanent restoration of utilities which include water treatment plants and delivery systems; power generation and distribution facilities, including natural gas systems, wind turbines, generators, substations, and power lines; sewage collection systems and treatment plants; and communications</t>
    </r>
  </si>
  <si>
    <t>Justification</t>
  </si>
  <si>
    <t>Accepted Cost</t>
  </si>
  <si>
    <t>Notes</t>
  </si>
  <si>
    <t>File Name</t>
  </si>
  <si>
    <t>Road Department</t>
  </si>
  <si>
    <t>EOC</t>
  </si>
  <si>
    <t>Staffing</t>
  </si>
  <si>
    <t>Food</t>
  </si>
  <si>
    <t>Supplies</t>
  </si>
  <si>
    <t>Sand bags</t>
  </si>
  <si>
    <t>No documentation</t>
  </si>
  <si>
    <t>Follow-up: Need further clarification</t>
  </si>
  <si>
    <t xml:space="preserve">Follow-up: Need justification </t>
  </si>
  <si>
    <t>Follow-up: Provide supporting documentation</t>
  </si>
  <si>
    <t>Follow-up: Additional information needed</t>
  </si>
  <si>
    <t>Consult FEMA</t>
  </si>
  <si>
    <t>Pending Review</t>
  </si>
  <si>
    <t>Accepted</t>
  </si>
  <si>
    <t>Partially accepted</t>
  </si>
  <si>
    <t>Rejected Cost</t>
  </si>
  <si>
    <t>FOR COUNTY / POTENTIAL APPLICANT SUBMISSION USE ONLY</t>
  </si>
  <si>
    <t>Submitted Cost</t>
  </si>
  <si>
    <t>Placing road closure signs</t>
  </si>
  <si>
    <t>Missing documentation</t>
  </si>
  <si>
    <r>
      <rPr>
        <b/>
        <sz val="9"/>
        <color theme="1"/>
        <rFont val="Calibri"/>
        <family val="2"/>
        <scheme val="minor"/>
      </rPr>
      <t xml:space="preserve">Category D </t>
    </r>
    <r>
      <rPr>
        <sz val="9"/>
        <color theme="1"/>
        <rFont val="Calibri"/>
        <family val="2"/>
        <scheme val="minor"/>
      </rPr>
      <t>- Water Control Facilities - Permanent restoration of water control facilities which include dams and reservoirs; levees; lined and unlined engineered drainage channels; canals; aqueducts; sediment basins; shore protective devices; irrigation facilities; and pumping facilities.</t>
    </r>
  </si>
  <si>
    <r>
      <rPr>
        <b/>
        <sz val="9"/>
        <color theme="1"/>
        <rFont val="Calibri"/>
        <family val="2"/>
        <scheme val="minor"/>
      </rPr>
      <t>Category G</t>
    </r>
    <r>
      <rPr>
        <sz val="9"/>
        <color theme="1"/>
        <rFont val="Calibri"/>
        <family val="2"/>
        <scheme val="minor"/>
      </rPr>
      <t xml:space="preserve"> - Parks, Recreational and Other - Permanent restoration of publicly owned facilities which include:  mass transit facilities such as railways; playground equipment; swimming pools; bath houses; tennis courts; boat docks; piers; picnic tables; golf courses; fish hatcheries; and facilities that do not fit Categories C-F.</t>
    </r>
  </si>
  <si>
    <t>***Information below will be populated from Entity Sheets***</t>
  </si>
  <si>
    <t>Need pay policy</t>
  </si>
  <si>
    <t>NEED TO Evaluate/RE-EVALUATE</t>
  </si>
  <si>
    <t>Happy Town County EM</t>
  </si>
  <si>
    <t>Happy Town Example</t>
  </si>
  <si>
    <t>John Doe</t>
  </si>
  <si>
    <t>Hurricane Stormy</t>
  </si>
  <si>
    <t>john@jhappytownem.org</t>
  </si>
  <si>
    <t>Have not reviewed</t>
  </si>
  <si>
    <t>Enter the name of the Disaster</t>
  </si>
  <si>
    <t>Enter the Reporting Entity name.</t>
  </si>
  <si>
    <t>Enter the Report date.</t>
  </si>
  <si>
    <t>Enter the Reporting Period.</t>
  </si>
  <si>
    <t>Enter the telephone number for POC.</t>
  </si>
  <si>
    <t>Enter the name of the Primary POC in Prepared By field.</t>
  </si>
  <si>
    <t>Enter the email address for the POC.</t>
  </si>
  <si>
    <t>All other fields will pre-populate.</t>
  </si>
  <si>
    <t>Entity Sheets:</t>
  </si>
  <si>
    <t>Complete the following fields:</t>
  </si>
  <si>
    <t>The POC will need to complete the section below the summary. This includes:</t>
  </si>
  <si>
    <t>Provide a brief description of the work.</t>
  </si>
  <si>
    <t>Enter the file name for your supporting documentation.</t>
  </si>
  <si>
    <t>You have 50 Entity sheets available to you. Each sheet is a roll-up into the Unconfirmed Summary sheet.</t>
  </si>
  <si>
    <r>
      <rPr>
        <b/>
        <sz val="9"/>
        <color theme="1"/>
        <rFont val="Calibri"/>
        <family val="2"/>
        <scheme val="minor"/>
      </rPr>
      <t>Entity Sheet</t>
    </r>
    <r>
      <rPr>
        <sz val="9"/>
        <color theme="1"/>
        <rFont val="Calibri"/>
        <family val="2"/>
        <scheme val="minor"/>
      </rPr>
      <t xml:space="preserve"> - If additional sheets are needed, right-click on any </t>
    </r>
    <r>
      <rPr>
        <b/>
        <sz val="9"/>
        <color theme="1"/>
        <rFont val="Calibri"/>
        <family val="2"/>
        <scheme val="minor"/>
      </rPr>
      <t>Entity Breakdown</t>
    </r>
    <r>
      <rPr>
        <sz val="9"/>
        <color theme="1"/>
        <rFont val="Calibri"/>
        <family val="2"/>
        <scheme val="minor"/>
      </rPr>
      <t xml:space="preserve"> sheet tab, select </t>
    </r>
    <r>
      <rPr>
        <b/>
        <sz val="9"/>
        <color theme="1"/>
        <rFont val="Calibri"/>
        <family val="2"/>
        <scheme val="minor"/>
      </rPr>
      <t>Move or Copy…</t>
    </r>
    <r>
      <rPr>
        <sz val="9"/>
        <color theme="1"/>
        <rFont val="Calibri"/>
        <family val="2"/>
        <scheme val="minor"/>
      </rPr>
      <t xml:space="preserve">, place a check in </t>
    </r>
    <r>
      <rPr>
        <b/>
        <sz val="9"/>
        <color theme="1"/>
        <rFont val="Calibri"/>
        <family val="2"/>
        <scheme val="minor"/>
      </rPr>
      <t>Create Copy</t>
    </r>
    <r>
      <rPr>
        <sz val="9"/>
        <color theme="1"/>
        <rFont val="Calibri"/>
        <family val="2"/>
        <scheme val="minor"/>
      </rPr>
      <t>, select</t>
    </r>
    <r>
      <rPr>
        <b/>
        <sz val="9"/>
        <color theme="1"/>
        <rFont val="Calibri"/>
        <family val="2"/>
        <scheme val="minor"/>
      </rPr>
      <t xml:space="preserve"> (move to end)</t>
    </r>
    <r>
      <rPr>
        <sz val="9"/>
        <color theme="1"/>
        <rFont val="Calibri"/>
        <family val="2"/>
        <scheme val="minor"/>
      </rPr>
      <t xml:space="preserve">, select </t>
    </r>
    <r>
      <rPr>
        <b/>
        <sz val="9"/>
        <color theme="1"/>
        <rFont val="Calibri"/>
        <family val="2"/>
        <scheme val="minor"/>
      </rPr>
      <t>OK</t>
    </r>
    <r>
      <rPr>
        <sz val="9"/>
        <color theme="1"/>
        <rFont val="Calibri"/>
        <family val="2"/>
        <scheme val="minor"/>
      </rPr>
      <t>.</t>
    </r>
  </si>
  <si>
    <r>
      <t xml:space="preserve">Review the </t>
    </r>
    <r>
      <rPr>
        <b/>
        <sz val="10"/>
        <color theme="1"/>
        <rFont val="Calibri"/>
        <family val="2"/>
        <scheme val="minor"/>
      </rPr>
      <t>Definitions</t>
    </r>
    <r>
      <rPr>
        <sz val="10"/>
        <color theme="1"/>
        <rFont val="Calibri"/>
        <family val="2"/>
        <scheme val="minor"/>
      </rPr>
      <t xml:space="preserve"> sheet to understand the terminology used when completing the Entity sheet.</t>
    </r>
  </si>
  <si>
    <r>
      <rPr>
        <sz val="10"/>
        <color theme="1"/>
        <rFont val="Calibri"/>
        <family val="2"/>
        <scheme val="minor"/>
      </rPr>
      <t xml:space="preserve">The Applicant or reporting agency will begin entering data on the </t>
    </r>
    <r>
      <rPr>
        <b/>
        <sz val="10"/>
        <color theme="1"/>
        <rFont val="Calibri"/>
        <family val="2"/>
        <scheme val="minor"/>
      </rPr>
      <t xml:space="preserve">Unconfirmed Summary sheet - </t>
    </r>
    <r>
      <rPr>
        <b/>
        <sz val="10"/>
        <color rgb="FFFF0000"/>
        <rFont val="Calibri"/>
        <family val="2"/>
        <scheme val="minor"/>
      </rPr>
      <t>The primary POC</t>
    </r>
    <r>
      <rPr>
        <sz val="10"/>
        <color theme="1"/>
        <rFont val="Calibri"/>
        <family val="2"/>
        <scheme val="minor"/>
      </rPr>
      <t xml:space="preserve"> will complete information at the top this sheet. Note information in</t>
    </r>
    <r>
      <rPr>
        <b/>
        <sz val="10"/>
        <color theme="1"/>
        <rFont val="Calibri"/>
        <family val="2"/>
        <scheme val="minor"/>
      </rPr>
      <t xml:space="preserve"> Orange </t>
    </r>
    <r>
      <rPr>
        <sz val="10"/>
        <color theme="1"/>
        <rFont val="Calibri"/>
        <family val="2"/>
        <scheme val="minor"/>
      </rPr>
      <t>are the only cells you will complete.</t>
    </r>
  </si>
  <si>
    <t>Use the DROP DOWN menu to select your county.</t>
  </si>
  <si>
    <t>Use the DROP DOWN menu to select a Cost Type for the type of work.</t>
  </si>
  <si>
    <t>Enter a Department or work area. If not applicable, leave blank.</t>
  </si>
  <si>
    <t>Enter the cost amount of the work in the Submitted Cost column.</t>
  </si>
  <si>
    <t xml:space="preserve">Below are the sections you will need to fill out. 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</si>
  <si>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Name files using the following naming convention:
</t>
    </r>
    <r>
      <rPr>
        <sz val="9"/>
        <color theme="1"/>
        <rFont val="Calibri"/>
        <family val="2"/>
        <scheme val="minor"/>
      </rPr>
      <t>Project 12345's Map would be "12345 - DR####XX - Map"</t>
    </r>
    <r>
      <rPr>
        <b/>
        <u/>
        <sz val="9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 xml:space="preserve">    Example(s): </t>
    </r>
    <r>
      <rPr>
        <b/>
        <u/>
        <sz val="9"/>
        <color theme="1"/>
        <rFont val="Calibri"/>
        <family val="2"/>
        <scheme val="minor"/>
      </rPr>
      <t xml:space="preserve">DI 54321's Map would be "DI54321 - DR####XX - Map". </t>
    </r>
  </si>
  <si>
    <t>Instructions</t>
  </si>
  <si>
    <t>As FDEM and/or FEMA review and confirms your submissions, you will see notes on each entity sheet.</t>
  </si>
  <si>
    <r>
      <t xml:space="preserve">Once all information is FINAL, you will receive a PDF file indicating </t>
    </r>
    <r>
      <rPr>
        <b/>
        <sz val="10"/>
        <color theme="1"/>
        <rFont val="Calibri"/>
        <family val="2"/>
        <scheme val="minor"/>
      </rPr>
      <t>Confirmed Summary</t>
    </r>
    <r>
      <rPr>
        <sz val="10"/>
        <color theme="1"/>
        <rFont val="Calibri"/>
        <family val="2"/>
        <scheme val="minor"/>
      </rPr>
      <t xml:space="preserve"> amounts.</t>
    </r>
  </si>
  <si>
    <t>INCIDENT:</t>
  </si>
  <si>
    <t>OVERALL REPORTING PERIOD:</t>
  </si>
  <si>
    <t>COUNTY</t>
  </si>
  <si>
    <t>Applicant/Municipality/Entity Name</t>
  </si>
  <si>
    <t>Sheet #</t>
  </si>
  <si>
    <t>EOC-Materials-PO.PDF</t>
  </si>
  <si>
    <t>EOC-FoodServContract.PDF</t>
  </si>
  <si>
    <t>EOC-Timesheets.PDF</t>
  </si>
  <si>
    <t>Road-Timesheets.PDF</t>
  </si>
  <si>
    <t>CATEGORY C</t>
  </si>
  <si>
    <t>CATEGORY D</t>
  </si>
  <si>
    <t>CATEGORY E</t>
  </si>
  <si>
    <t>CATEGORY F</t>
  </si>
  <si>
    <t>CATEGORY G</t>
  </si>
  <si>
    <t>Total CATEGORY E</t>
  </si>
  <si>
    <t>CONFIRMED SUMMARY -- NEEDS CONFIRMATION BY FEMA &amp; STATE (FDEM)</t>
  </si>
  <si>
    <t>Use the DROP DOWN menu to select a CATEGORY (Cat A-G)</t>
  </si>
  <si>
    <r>
      <rPr>
        <b/>
        <i/>
        <u/>
        <sz val="10"/>
        <color theme="1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 xml:space="preserve">: Recall, the Unconfirmed Summary will show when you have </t>
    </r>
    <r>
      <rPr>
        <b/>
        <sz val="10"/>
        <color rgb="FF00B050"/>
        <rFont val="Calibri"/>
        <family val="2"/>
        <scheme val="minor"/>
      </rPr>
      <t>MET</t>
    </r>
    <r>
      <rPr>
        <sz val="10"/>
        <color theme="1"/>
        <rFont val="Calibri"/>
        <family val="2"/>
        <scheme val="minor"/>
      </rPr>
      <t xml:space="preserve"> your threshold amount.</t>
    </r>
  </si>
  <si>
    <r>
      <t xml:space="preserve">Review the </t>
    </r>
    <r>
      <rPr>
        <b/>
        <sz val="10"/>
        <color theme="1"/>
        <rFont val="Calibri"/>
        <family val="2"/>
        <scheme val="minor"/>
      </rPr>
      <t>Entity Example - REVIEW</t>
    </r>
    <r>
      <rPr>
        <sz val="10"/>
        <color theme="1"/>
        <rFont val="Calibri"/>
        <family val="2"/>
        <scheme val="minor"/>
      </rPr>
      <t xml:space="preserve"> sheet to see how Entity sheet(s) will look once complete.</t>
    </r>
  </si>
  <si>
    <t>Unconfirmed County Summary Sheet: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</si>
</sst>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F800]dddd\,\ mmmm\ dd\,\ yyyy"/>
    <numFmt numFmtId="166" formatCode="#,##0.00;#,##0.00"/>
    <numFmt numFmtId="167" formatCode="#,##0;#,##0"/>
    <numFmt numFmtId="168" formatCode="_(* #,##0_);_(* \(#,##0\);_(* &quot;-&quot;??_);_(@_)"/>
    <numFmt numFmtId="169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2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7F7F7F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4" borderId="5" applyNumberFormat="0" applyAlignment="0" applyProtection="0"/>
    <xf numFmtId="0" fontId="10" fillId="2" borderId="6" applyNumberFormat="0" applyAlignment="0" applyProtection="0"/>
    <xf numFmtId="0" fontId="12" fillId="3" borderId="5" applyNumberFormat="0" applyAlignment="0" applyProtection="0"/>
    <xf numFmtId="0" fontId="11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166" fontId="7" fillId="0" borderId="4" xfId="0" applyNumberFormat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/>
    <xf numFmtId="0" fontId="4" fillId="0" borderId="1" xfId="0" applyFont="1" applyFill="1" applyBorder="1" applyAlignment="1" applyProtection="1">
      <alignment horizontal="center" wrapText="1" readingOrder="1"/>
    </xf>
    <xf numFmtId="44" fontId="10" fillId="2" borderId="6" xfId="3" applyNumberFormat="1" applyProtection="1"/>
    <xf numFmtId="0" fontId="10" fillId="2" borderId="6" xfId="3" applyAlignment="1" applyProtection="1">
      <alignment horizontal="center"/>
    </xf>
    <xf numFmtId="167" fontId="7" fillId="0" borderId="11" xfId="0" applyNumberFormat="1" applyFont="1" applyBorder="1" applyAlignment="1">
      <alignment horizontal="center" vertical="top" wrapText="1"/>
    </xf>
    <xf numFmtId="168" fontId="10" fillId="2" borderId="6" xfId="3" applyNumberFormat="1" applyProtection="1"/>
    <xf numFmtId="0" fontId="4" fillId="0" borderId="1" xfId="0" applyFont="1" applyFill="1" applyBorder="1" applyAlignment="1" applyProtection="1">
      <alignment horizontal="center" vertical="center" wrapText="1" readingOrder="1"/>
    </xf>
    <xf numFmtId="0" fontId="12" fillId="3" borderId="13" xfId="4" applyNumberFormat="1" applyFont="1" applyBorder="1" applyAlignment="1" applyProtection="1">
      <alignment horizontal="left" vertical="center" wrapText="1" readingOrder="1"/>
    </xf>
    <xf numFmtId="0" fontId="12" fillId="3" borderId="5" xfId="4" applyNumberFormat="1" applyFont="1" applyAlignment="1" applyProtection="1">
      <alignment horizontal="left" wrapText="1" readingOrder="1"/>
    </xf>
    <xf numFmtId="164" fontId="12" fillId="3" borderId="5" xfId="4" applyNumberFormat="1" applyFont="1" applyAlignment="1" applyProtection="1">
      <alignment horizontal="left" wrapText="1" readingOrder="1"/>
    </xf>
    <xf numFmtId="169" fontId="12" fillId="3" borderId="5" xfId="4" applyNumberFormat="1" applyFont="1" applyAlignment="1" applyProtection="1">
      <alignment horizontal="center" vertical="center" wrapText="1" readingOrder="1"/>
    </xf>
    <xf numFmtId="169" fontId="12" fillId="3" borderId="5" xfId="4" applyNumberFormat="1" applyProtection="1"/>
    <xf numFmtId="169" fontId="0" fillId="0" borderId="0" xfId="0" applyNumberFormat="1" applyProtection="1"/>
    <xf numFmtId="169" fontId="12" fillId="3" borderId="5" xfId="4" applyNumberFormat="1" applyFont="1" applyAlignment="1" applyProtection="1">
      <alignment horizontal="left" wrapText="1" readingOrder="1"/>
    </xf>
    <xf numFmtId="169" fontId="12" fillId="3" borderId="5" xfId="4" applyNumberFormat="1" applyProtection="1">
      <protection hidden="1"/>
    </xf>
    <xf numFmtId="169" fontId="0" fillId="0" borderId="0" xfId="0" applyNumberFormat="1" applyProtection="1">
      <protection hidden="1"/>
    </xf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5" fillId="0" borderId="0" xfId="0" applyFont="1" applyProtection="1"/>
    <xf numFmtId="0" fontId="0" fillId="0" borderId="0" xfId="0" applyFill="1" applyProtection="1"/>
    <xf numFmtId="0" fontId="3" fillId="0" borderId="0" xfId="0" applyFont="1" applyFill="1" applyProtection="1"/>
    <xf numFmtId="0" fontId="13" fillId="0" borderId="0" xfId="0" applyFont="1" applyFill="1" applyProtection="1"/>
    <xf numFmtId="0" fontId="15" fillId="0" borderId="0" xfId="0" applyFont="1" applyFill="1" applyProtection="1"/>
    <xf numFmtId="169" fontId="0" fillId="0" borderId="0" xfId="0" applyNumberFormat="1" applyFill="1" applyProtection="1"/>
    <xf numFmtId="0" fontId="1" fillId="0" borderId="3" xfId="0" applyFont="1" applyBorder="1" applyAlignment="1" applyProtection="1">
      <alignment horizontal="center"/>
    </xf>
    <xf numFmtId="0" fontId="0" fillId="0" borderId="19" xfId="0" applyBorder="1" applyProtection="1"/>
    <xf numFmtId="0" fontId="0" fillId="0" borderId="20" xfId="0" applyBorder="1" applyProtection="1"/>
    <xf numFmtId="8" fontId="0" fillId="0" borderId="20" xfId="0" applyNumberFormat="1" applyBorder="1" applyProtection="1"/>
    <xf numFmtId="7" fontId="0" fillId="0" borderId="20" xfId="0" applyNumberFormat="1" applyFont="1" applyBorder="1" applyProtection="1"/>
    <xf numFmtId="0" fontId="0" fillId="0" borderId="0" xfId="0"/>
    <xf numFmtId="169" fontId="9" fillId="6" borderId="5" xfId="2" applyNumberFormat="1" applyFill="1" applyProtection="1">
      <protection hidden="1"/>
    </xf>
    <xf numFmtId="0" fontId="21" fillId="0" borderId="0" xfId="0" applyFont="1"/>
    <xf numFmtId="0" fontId="0" fillId="0" borderId="0" xfId="0"/>
    <xf numFmtId="169" fontId="12" fillId="3" borderId="8" xfId="4" applyNumberFormat="1" applyBorder="1" applyProtection="1"/>
    <xf numFmtId="169" fontId="12" fillId="0" borderId="0" xfId="4" applyNumberFormat="1" applyFill="1" applyBorder="1" applyProtection="1"/>
    <xf numFmtId="169" fontId="0" fillId="0" borderId="0" xfId="0" applyNumberFormat="1" applyFill="1" applyBorder="1" applyProtection="1"/>
    <xf numFmtId="169" fontId="9" fillId="6" borderId="8" xfId="2" applyNumberFormat="1" applyFill="1" applyBorder="1" applyProtection="1">
      <protection hidden="1"/>
    </xf>
    <xf numFmtId="169" fontId="12" fillId="3" borderId="1" xfId="4" applyNumberFormat="1" applyBorder="1" applyProtection="1"/>
    <xf numFmtId="0" fontId="9" fillId="0" borderId="0" xfId="2" applyFill="1" applyBorder="1" applyAlignment="1" applyProtection="1">
      <alignment horizontal="left"/>
      <protection locked="0"/>
    </xf>
    <xf numFmtId="164" fontId="9" fillId="0" borderId="0" xfId="2" applyNumberForma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right"/>
    </xf>
    <xf numFmtId="166" fontId="7" fillId="0" borderId="0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left"/>
    </xf>
    <xf numFmtId="0" fontId="0" fillId="0" borderId="0" xfId="0" applyAlignment="1" applyProtection="1">
      <alignment vertical="center"/>
    </xf>
    <xf numFmtId="0" fontId="0" fillId="0" borderId="1" xfId="0" applyBorder="1" applyProtection="1">
      <protection locked="0"/>
    </xf>
    <xf numFmtId="8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8" fontId="0" fillId="0" borderId="2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21" fillId="0" borderId="1" xfId="0" applyFont="1" applyBorder="1"/>
    <xf numFmtId="167" fontId="24" fillId="0" borderId="11" xfId="0" applyNumberFormat="1" applyFont="1" applyBorder="1" applyAlignment="1">
      <alignment horizontal="center" vertical="top" wrapText="1"/>
    </xf>
    <xf numFmtId="166" fontId="24" fillId="0" borderId="4" xfId="0" applyNumberFormat="1" applyFont="1" applyBorder="1" applyAlignment="1">
      <alignment horizontal="right" vertical="top" wrapText="1"/>
    </xf>
    <xf numFmtId="44" fontId="0" fillId="0" borderId="3" xfId="1" applyNumberFormat="1" applyFon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3" fontId="0" fillId="0" borderId="3" xfId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3" fontId="0" fillId="0" borderId="1" xfId="1" applyFon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20" fillId="4" borderId="16" xfId="0" applyFont="1" applyFill="1" applyBorder="1" applyAlignment="1" applyProtection="1">
      <alignment horizontal="center"/>
    </xf>
    <xf numFmtId="0" fontId="20" fillId="4" borderId="3" xfId="0" applyFont="1" applyFill="1" applyBorder="1" applyAlignment="1" applyProtection="1">
      <alignment horizontal="center"/>
    </xf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14" fontId="9" fillId="7" borderId="5" xfId="2" applyNumberFormat="1" applyFill="1" applyAlignment="1" applyProtection="1">
      <protection locked="0"/>
    </xf>
    <xf numFmtId="0" fontId="20" fillId="7" borderId="16" xfId="0" applyFont="1" applyFill="1" applyBorder="1" applyAlignment="1" applyProtection="1">
      <alignment horizontal="center"/>
    </xf>
    <xf numFmtId="0" fontId="20" fillId="7" borderId="3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  <xf numFmtId="42" fontId="9" fillId="6" borderId="5" xfId="2" applyNumberFormat="1" applyFill="1" applyProtection="1">
      <protection hidden="1"/>
    </xf>
    <xf numFmtId="42" fontId="9" fillId="6" borderId="8" xfId="2" applyNumberFormat="1" applyFill="1" applyBorder="1" applyProtection="1">
      <protection hidden="1"/>
    </xf>
    <xf numFmtId="42" fontId="12" fillId="3" borderId="1" xfId="4" applyNumberFormat="1" applyBorder="1" applyProtection="1"/>
    <xf numFmtId="42" fontId="0" fillId="0" borderId="0" xfId="0" applyNumberFormat="1" applyProtection="1"/>
    <xf numFmtId="42" fontId="12" fillId="3" borderId="5" xfId="4" applyNumberFormat="1" applyProtection="1"/>
    <xf numFmtId="42" fontId="12" fillId="3" borderId="8" xfId="4" applyNumberFormat="1" applyBorder="1" applyProtection="1"/>
    <xf numFmtId="0" fontId="3" fillId="0" borderId="0" xfId="0" applyFont="1" applyAlignment="1" applyProtection="1">
      <alignment vertical="center" wrapText="1"/>
    </xf>
    <xf numFmtId="0" fontId="26" fillId="0" borderId="14" xfId="0" applyFont="1" applyBorder="1" applyProtection="1"/>
    <xf numFmtId="0" fontId="26" fillId="0" borderId="0" xfId="0" applyFont="1" applyProtection="1"/>
    <xf numFmtId="0" fontId="26" fillId="0" borderId="17" xfId="0" applyFont="1" applyBorder="1" applyProtection="1"/>
    <xf numFmtId="0" fontId="9" fillId="0" borderId="0" xfId="2" applyFill="1" applyBorder="1" applyAlignment="1" applyProtection="1">
      <alignment horizontal="left"/>
    </xf>
    <xf numFmtId="164" fontId="9" fillId="0" borderId="0" xfId="2" applyNumberFormat="1" applyFill="1" applyBorder="1" applyAlignment="1" applyProtection="1">
      <alignment horizontal="left"/>
    </xf>
    <xf numFmtId="14" fontId="9" fillId="4" borderId="5" xfId="2" applyNumberFormat="1" applyAlignment="1" applyProtection="1"/>
    <xf numFmtId="0" fontId="26" fillId="0" borderId="1" xfId="0" applyFont="1" applyBorder="1" applyProtection="1"/>
    <xf numFmtId="8" fontId="26" fillId="0" borderId="1" xfId="0" applyNumberFormat="1" applyFont="1" applyBorder="1" applyProtection="1"/>
    <xf numFmtId="0" fontId="26" fillId="0" borderId="3" xfId="0" applyFont="1" applyBorder="1" applyProtection="1"/>
    <xf numFmtId="44" fontId="26" fillId="0" borderId="3" xfId="1" applyNumberFormat="1" applyFont="1" applyBorder="1" applyProtection="1"/>
    <xf numFmtId="0" fontId="26" fillId="0" borderId="3" xfId="0" applyFont="1" applyBorder="1" applyAlignment="1" applyProtection="1">
      <alignment wrapText="1"/>
    </xf>
    <xf numFmtId="43" fontId="26" fillId="0" borderId="3" xfId="1" applyFont="1" applyBorder="1" applyProtection="1"/>
    <xf numFmtId="0" fontId="26" fillId="0" borderId="1" xfId="0" applyFont="1" applyBorder="1" applyAlignment="1" applyProtection="1">
      <alignment wrapText="1"/>
    </xf>
    <xf numFmtId="43" fontId="26" fillId="0" borderId="1" xfId="1" applyFont="1" applyBorder="1" applyProtection="1"/>
    <xf numFmtId="0" fontId="26" fillId="0" borderId="2" xfId="0" applyFont="1" applyBorder="1" applyProtection="1"/>
    <xf numFmtId="8" fontId="26" fillId="0" borderId="2" xfId="0" applyNumberFormat="1" applyFont="1" applyBorder="1" applyProtection="1"/>
    <xf numFmtId="0" fontId="26" fillId="0" borderId="18" xfId="0" applyFont="1" applyBorder="1" applyProtection="1"/>
    <xf numFmtId="0" fontId="26" fillId="0" borderId="2" xfId="0" applyFont="1" applyBorder="1" applyAlignment="1" applyProtection="1">
      <alignment wrapText="1"/>
    </xf>
    <xf numFmtId="0" fontId="19" fillId="0" borderId="0" xfId="0" applyFont="1" applyProtection="1"/>
    <xf numFmtId="0" fontId="3" fillId="0" borderId="0" xfId="0" applyFont="1" applyProtection="1"/>
    <xf numFmtId="0" fontId="22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 vertical="center"/>
    </xf>
    <xf numFmtId="0" fontId="0" fillId="0" borderId="0" xfId="0" applyProtection="1"/>
    <xf numFmtId="0" fontId="29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0" fillId="0" borderId="0" xfId="0" applyAlignment="1" applyProtection="1">
      <alignment horizontal="left" wrapText="1" indent="2"/>
    </xf>
    <xf numFmtId="0" fontId="22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10" fillId="2" borderId="7" xfId="3" applyBorder="1" applyAlignment="1" applyProtection="1">
      <alignment horizontal="center"/>
    </xf>
    <xf numFmtId="0" fontId="10" fillId="2" borderId="0" xfId="3" applyBorder="1" applyAlignment="1" applyProtection="1">
      <alignment horizontal="center"/>
    </xf>
    <xf numFmtId="0" fontId="20" fillId="4" borderId="15" xfId="0" applyFont="1" applyFill="1" applyBorder="1" applyAlignment="1" applyProtection="1">
      <alignment horizontal="center"/>
    </xf>
    <xf numFmtId="0" fontId="20" fillId="4" borderId="21" xfId="0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center"/>
    </xf>
    <xf numFmtId="0" fontId="10" fillId="2" borderId="22" xfId="3" applyBorder="1" applyAlignment="1" applyProtection="1">
      <alignment horizontal="left"/>
    </xf>
    <xf numFmtId="0" fontId="10" fillId="2" borderId="23" xfId="3" applyBorder="1" applyAlignment="1" applyProtection="1">
      <alignment horizontal="left"/>
    </xf>
    <xf numFmtId="0" fontId="10" fillId="2" borderId="24" xfId="3" applyBorder="1" applyAlignment="1" applyProtection="1">
      <alignment horizontal="left"/>
    </xf>
    <xf numFmtId="0" fontId="9" fillId="4" borderId="1" xfId="2" applyBorder="1" applyAlignment="1" applyProtection="1">
      <alignment horizontal="left"/>
    </xf>
    <xf numFmtId="0" fontId="9" fillId="4" borderId="5" xfId="2" applyAlignment="1" applyProtection="1">
      <alignment horizontal="left"/>
    </xf>
    <xf numFmtId="164" fontId="9" fillId="4" borderId="1" xfId="2" applyNumberFormat="1" applyBorder="1" applyAlignment="1" applyProtection="1">
      <alignment horizontal="left"/>
    </xf>
    <xf numFmtId="165" fontId="9" fillId="4" borderId="8" xfId="2" applyNumberFormat="1" applyBorder="1" applyAlignment="1" applyProtection="1">
      <alignment horizontal="left"/>
    </xf>
    <xf numFmtId="165" fontId="9" fillId="4" borderId="9" xfId="2" applyNumberFormat="1" applyBorder="1" applyAlignment="1" applyProtection="1">
      <alignment horizontal="left"/>
    </xf>
    <xf numFmtId="165" fontId="9" fillId="4" borderId="10" xfId="2" applyNumberFormat="1" applyBorder="1" applyAlignment="1" applyProtection="1">
      <alignment horizontal="left"/>
    </xf>
    <xf numFmtId="0" fontId="11" fillId="4" borderId="1" xfId="5" applyFill="1" applyBorder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9" fillId="7" borderId="5" xfId="2" applyFill="1" applyAlignment="1" applyProtection="1">
      <alignment horizontal="center"/>
      <protection locked="0"/>
    </xf>
    <xf numFmtId="0" fontId="9" fillId="7" borderId="5" xfId="2" applyFill="1" applyAlignment="1" applyProtection="1">
      <alignment horizontal="left"/>
      <protection locked="0"/>
    </xf>
    <xf numFmtId="165" fontId="9" fillId="7" borderId="5" xfId="2" applyNumberFormat="1" applyFill="1" applyAlignment="1" applyProtection="1">
      <alignment horizontal="left"/>
      <protection locked="0"/>
    </xf>
    <xf numFmtId="164" fontId="9" fillId="7" borderId="5" xfId="2" applyNumberFormat="1" applyFill="1" applyAlignment="1" applyProtection="1">
      <alignment horizontal="left"/>
      <protection locked="0"/>
    </xf>
    <xf numFmtId="0" fontId="11" fillId="7" borderId="5" xfId="5" applyFill="1" applyBorder="1" applyAlignment="1" applyProtection="1">
      <alignment horizontal="left"/>
      <protection locked="0"/>
    </xf>
    <xf numFmtId="0" fontId="14" fillId="0" borderId="1" xfId="0" applyFont="1" applyFill="1" applyBorder="1" applyAlignment="1" applyProtection="1">
      <alignment horizontal="right" wrapText="1" readingOrder="1"/>
    </xf>
    <xf numFmtId="0" fontId="5" fillId="0" borderId="0" xfId="0" applyFont="1" applyFill="1" applyBorder="1" applyAlignment="1" applyProtection="1">
      <alignment horizontal="center" wrapText="1" readingOrder="1"/>
    </xf>
    <xf numFmtId="0" fontId="5" fillId="0" borderId="12" xfId="0" applyFont="1" applyFill="1" applyBorder="1" applyAlignment="1" applyProtection="1">
      <alignment horizontal="center" wrapText="1" readingOrder="1"/>
    </xf>
    <xf numFmtId="0" fontId="4" fillId="0" borderId="1" xfId="0" applyFont="1" applyFill="1" applyBorder="1" applyAlignment="1" applyProtection="1">
      <alignment horizontal="center" wrapText="1" readingOrder="1"/>
    </xf>
    <xf numFmtId="169" fontId="4" fillId="0" borderId="2" xfId="0" applyNumberFormat="1" applyFont="1" applyFill="1" applyBorder="1" applyAlignment="1" applyProtection="1">
      <alignment horizontal="center" vertical="center" wrapText="1" readingOrder="1"/>
    </xf>
    <xf numFmtId="169" fontId="4" fillId="0" borderId="3" xfId="0" applyNumberFormat="1" applyFont="1" applyFill="1" applyBorder="1" applyAlignment="1" applyProtection="1">
      <alignment horizontal="center" vertical="center" wrapText="1" readingOrder="1"/>
    </xf>
    <xf numFmtId="0" fontId="12" fillId="3" borderId="25" xfId="4" applyBorder="1" applyAlignment="1" applyProtection="1">
      <alignment horizontal="right" wrapText="1" readingOrder="1"/>
    </xf>
    <xf numFmtId="0" fontId="12" fillId="3" borderId="25" xfId="4" applyBorder="1" applyAlignment="1" applyProtection="1">
      <alignment horizontal="left" wrapText="1" indent="2" readingOrder="1"/>
    </xf>
    <xf numFmtId="0" fontId="12" fillId="3" borderId="26" xfId="4" applyBorder="1" applyAlignment="1" applyProtection="1">
      <alignment horizontal="left" wrapText="1" indent="2" readingOrder="1"/>
    </xf>
    <xf numFmtId="0" fontId="4" fillId="0" borderId="2" xfId="0" applyFont="1" applyFill="1" applyBorder="1" applyAlignment="1" applyProtection="1">
      <alignment horizontal="center" wrapText="1" readingOrder="1"/>
    </xf>
    <xf numFmtId="0" fontId="4" fillId="0" borderId="3" xfId="0" applyFont="1" applyFill="1" applyBorder="1" applyAlignment="1" applyProtection="1">
      <alignment horizontal="center" wrapText="1" readingOrder="1"/>
    </xf>
    <xf numFmtId="0" fontId="4" fillId="0" borderId="2" xfId="0" applyFont="1" applyFill="1" applyBorder="1" applyAlignment="1" applyProtection="1">
      <alignment horizontal="center" vertical="center" textRotation="90" wrapText="1" readingOrder="1"/>
    </xf>
    <xf numFmtId="0" fontId="4" fillId="0" borderId="3" xfId="0" applyFont="1" applyFill="1" applyBorder="1" applyAlignment="1" applyProtection="1">
      <alignment horizontal="center" vertical="center" textRotation="90" wrapText="1" readingOrder="1"/>
    </xf>
    <xf numFmtId="0" fontId="20" fillId="7" borderId="15" xfId="0" applyFon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165" fontId="9" fillId="7" borderId="8" xfId="2" applyNumberFormat="1" applyFill="1" applyBorder="1" applyAlignment="1" applyProtection="1">
      <alignment horizontal="left"/>
      <protection locked="0"/>
    </xf>
    <xf numFmtId="165" fontId="9" fillId="7" borderId="9" xfId="2" applyNumberFormat="1" applyFill="1" applyBorder="1" applyAlignment="1" applyProtection="1">
      <alignment horizontal="left"/>
      <protection locked="0"/>
    </xf>
    <xf numFmtId="165" fontId="9" fillId="7" borderId="10" xfId="2" applyNumberFormat="1" applyFill="1" applyBorder="1" applyAlignment="1" applyProtection="1">
      <alignment horizontal="left"/>
      <protection locked="0"/>
    </xf>
    <xf numFmtId="0" fontId="10" fillId="2" borderId="6" xfId="3" applyAlignment="1" applyProtection="1">
      <alignment horizontal="left"/>
    </xf>
    <xf numFmtId="164" fontId="9" fillId="7" borderId="1" xfId="2" applyNumberFormat="1" applyFill="1" applyBorder="1" applyAlignment="1" applyProtection="1">
      <alignment horizontal="left"/>
      <protection locked="0"/>
    </xf>
    <xf numFmtId="0" fontId="9" fillId="7" borderId="1" xfId="2" applyFill="1" applyBorder="1" applyAlignment="1" applyProtection="1">
      <alignment horizontal="left"/>
      <protection locked="0"/>
    </xf>
  </cellXfs>
  <cellStyles count="6">
    <cellStyle name="Calculation" xfId="4" builtinId="22" customBuiltin="1"/>
    <cellStyle name="Comma" xfId="1" builtinId="3"/>
    <cellStyle name="Hyperlink" xfId="5" builtinId="8"/>
    <cellStyle name="Input" xfId="2" builtinId="20" customBuiltin="1"/>
    <cellStyle name="Normal" xfId="0" builtinId="0"/>
    <cellStyle name="Output" xfId="3" builtinId="21" customBuiltin="1"/>
  </cellStyles>
  <dxfs count="1333"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numFmt numFmtId="12" formatCode="&quot;$&quot;#,##0.00_);[Red]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medium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FF0000"/>
      </font>
    </dxf>
    <dxf>
      <font>
        <b/>
        <i val="0"/>
        <strike val="0"/>
        <color rgb="FF00B050"/>
      </font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1" formatCode="&quot;$&quot;#,##0.00_);\(&quot;$&quot;#,##0.00\)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/>
        <right style="thin">
          <color indexed="64"/>
        </right>
        <top style="medium">
          <color indexed="64"/>
        </top>
        <bottom style="double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medium">
          <color rgb="FF000000"/>
        </top>
      </border>
    </dxf>
    <dxf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#,##0.00;#,##0.00"/>
      <alignment horizontal="right" vertical="top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7" formatCode="#,##0;#,##0"/>
      <alignment horizontal="center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F0D5C1-16CD-4F02-A41D-9F175DE3F34F}" name="Table2" displayName="Table2" ref="A1:D69" totalsRowShown="0">
  <autoFilter ref="A1:D69" xr:uid="{F2F309D4-1F6E-46D0-9833-49269A335BBF}"/>
  <tableColumns count="4">
    <tableColumn id="1" xr3:uid="{2B5E8585-CA99-46E6-B1A7-063AB7860D61}" name="CPI"/>
    <tableColumn id="2" xr3:uid="{1D4C5314-BB53-4A5F-B45B-E555238F6075}" name="County" dataDxfId="1332"/>
    <tableColumn id="3" xr3:uid="{34571A79-34AD-4A6F-B29C-7E45D6C59F4A}" name="Population" dataDxfId="1331"/>
    <tableColumn id="4" xr3:uid="{76B741BC-B51B-481B-8729-625AD6102FDF}" name="Threshold" dataDxfId="1330">
      <calculatedColumnFormula>Table2[[#This Row],[Population]]*$A$2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E93396-DC9A-44CD-851E-3FD82058A9D9}" name="Table145678910" displayName="Table145678910" ref="A19:J63" totalsRowCount="1" headerRowDxfId="1117" dataDxfId="1115" totalsRowDxfId="1113" headerRowBorderDxfId="1116" tableBorderDxfId="1114" totalsRowBorderDxfId="1112">
  <autoFilter ref="A19:J62" xr:uid="{2F83A1BA-1B81-4D67-A9CA-A3249C01627B}"/>
  <tableColumns count="10">
    <tableColumn id="1" xr3:uid="{1DB00F6A-792E-41A7-90D5-D6506243E1C9}" name="Category" totalsRowLabel="Total" dataDxfId="1111" totalsRowDxfId="1110"/>
    <tableColumn id="2" xr3:uid="{B8D8F9BC-AD78-4BA9-A67C-91378A9DDD65}" name="Cost Type" dataDxfId="1109" totalsRowDxfId="1108"/>
    <tableColumn id="3" xr3:uid="{250F12BD-83BF-45E7-974A-7619D866B68D}" name="Department" dataDxfId="1107" totalsRowDxfId="1106"/>
    <tableColumn id="4" xr3:uid="{B41915F8-E368-4D0F-85D0-6C2BE507F54A}" name="Description" dataDxfId="1105" totalsRowDxfId="1104"/>
    <tableColumn id="5" xr3:uid="{C747B050-4569-4D67-954B-29C7D1015449}" name="Submitted Cost" totalsRowFunction="sum" dataDxfId="1103" totalsRowDxfId="1102"/>
    <tableColumn id="6" xr3:uid="{98D9C5B3-AA9C-4509-AF0D-10BFA359EE3C}" name="File Name" dataDxfId="1101" totalsRowDxfId="1100"/>
    <tableColumn id="7" xr3:uid="{73F3E2EA-9152-4EF2-9C38-A3C00AFC0613}" name="Justification" dataDxfId="1099" totalsRowDxfId="1098"/>
    <tableColumn id="8" xr3:uid="{C811F0AD-42E1-43AC-B613-D80E0D9E9480}" name="Accepted Cost" totalsRowFunction="sum" dataDxfId="1097" totalsRowDxfId="1096" dataCellStyle="Comma"/>
    <tableColumn id="11" xr3:uid="{8CACEE2C-6B90-4A36-83D4-B5C3184D8D08}" name="Rejected Cost" dataDxfId="1095" totalsRowDxfId="1094" dataCellStyle="Comma"/>
    <tableColumn id="9" xr3:uid="{5778D682-05FA-4CEC-8F66-F6CCA11AF376}" name="Notes" dataDxfId="1093" totalsRowDxfId="1092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E1D1F6A-70D8-4FE8-A12D-0B37569BC917}" name="Table14567891012" displayName="Table14567891012" ref="A19:J63" totalsRowCount="1" headerRowDxfId="1091" dataDxfId="1089" totalsRowDxfId="1087" headerRowBorderDxfId="1090" tableBorderDxfId="1088" totalsRowBorderDxfId="1086">
  <autoFilter ref="A19:J62" xr:uid="{2F83A1BA-1B81-4D67-A9CA-A3249C01627B}"/>
  <tableColumns count="10">
    <tableColumn id="1" xr3:uid="{82324115-7D46-46B4-83C6-BA831C68AA4C}" name="Category" totalsRowLabel="Total" dataDxfId="1085" totalsRowDxfId="1084"/>
    <tableColumn id="2" xr3:uid="{7876D68D-401D-49EF-AE5F-3C49BA8F7F2A}" name="Cost Type" dataDxfId="1083" totalsRowDxfId="1082"/>
    <tableColumn id="3" xr3:uid="{AEBE6791-D220-4766-A341-AA399025970B}" name="Department" dataDxfId="1081" totalsRowDxfId="1080"/>
    <tableColumn id="4" xr3:uid="{66440E59-72BE-40B6-8D35-386468426374}" name="Description" dataDxfId="1079" totalsRowDxfId="1078"/>
    <tableColumn id="5" xr3:uid="{F223CC80-4FFC-40BA-BF6F-E046D22935AB}" name="Submitted Cost" totalsRowFunction="sum" dataDxfId="1077" totalsRowDxfId="1076"/>
    <tableColumn id="6" xr3:uid="{D9E57FBE-F23C-4D6B-A1DA-14B8FEACBB73}" name="File Name" dataDxfId="1075" totalsRowDxfId="1074"/>
    <tableColumn id="7" xr3:uid="{2C454361-E63B-4AE4-AAD5-C907DCB4BF0F}" name="Justification" dataDxfId="1073" totalsRowDxfId="1072"/>
    <tableColumn id="8" xr3:uid="{61B479B3-C3B4-42C8-A556-E44D902AB46C}" name="Accepted Cost" totalsRowFunction="sum" dataDxfId="1071" totalsRowDxfId="1070" dataCellStyle="Comma"/>
    <tableColumn id="11" xr3:uid="{047DF51F-2B2F-48BC-B500-D475B1230F83}" name="Rejected Cost" dataDxfId="1069" totalsRowDxfId="1068" dataCellStyle="Comma"/>
    <tableColumn id="9" xr3:uid="{73DC4CDB-8A61-4D1D-9326-8A6B2F21DA7D}" name="Notes" dataDxfId="1067" totalsRowDxfId="1066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620782D-0F6B-4FD0-908D-8F7C1ABC01DD}" name="Table1456789101213" displayName="Table1456789101213" ref="A19:J63" totalsRowCount="1" headerRowDxfId="1065" dataDxfId="1063" totalsRowDxfId="1061" headerRowBorderDxfId="1064" tableBorderDxfId="1062" totalsRowBorderDxfId="1060">
  <autoFilter ref="A19:J62" xr:uid="{2F83A1BA-1B81-4D67-A9CA-A3249C01627B}"/>
  <tableColumns count="10">
    <tableColumn id="1" xr3:uid="{F3D134CF-5944-42DB-8AA3-703C7D5092AD}" name="Category" totalsRowLabel="Total" dataDxfId="1059" totalsRowDxfId="1058"/>
    <tableColumn id="2" xr3:uid="{8D09324C-B69D-4CAE-A452-C6BC8E241B23}" name="Cost Type" dataDxfId="1057" totalsRowDxfId="1056"/>
    <tableColumn id="3" xr3:uid="{8F917D2C-DD84-4327-AD2A-20299D51F4C0}" name="Department" dataDxfId="1055" totalsRowDxfId="1054"/>
    <tableColumn id="4" xr3:uid="{2DAABC2A-B709-4DBB-9BD5-9CDF045A5675}" name="Description" dataDxfId="1053" totalsRowDxfId="1052"/>
    <tableColumn id="5" xr3:uid="{535FE534-F7A9-463B-9F18-49F981BB71BC}" name="Submitted Cost" totalsRowFunction="sum" dataDxfId="1051" totalsRowDxfId="1050"/>
    <tableColumn id="6" xr3:uid="{E0BA1E9C-8669-409F-90B3-98881205651F}" name="File Name" dataDxfId="1049" totalsRowDxfId="1048"/>
    <tableColumn id="7" xr3:uid="{36E1B5F7-284D-4644-ACF6-793D8DDF0FE2}" name="Justification" dataDxfId="1047" totalsRowDxfId="1046"/>
    <tableColumn id="8" xr3:uid="{24B460FA-03CA-4D54-9EC5-E920D546D103}" name="Accepted Cost" totalsRowFunction="sum" dataDxfId="1045" totalsRowDxfId="1044" dataCellStyle="Comma"/>
    <tableColumn id="11" xr3:uid="{0A96F03E-C56E-4A1F-958C-A8CE183EFF15}" name="Rejected Cost" dataDxfId="1043" totalsRowDxfId="1042" dataCellStyle="Comma"/>
    <tableColumn id="9" xr3:uid="{C7B668E8-97FD-4A0C-B0E7-5FB31F123C06}" name="Notes" dataDxfId="1041" totalsRowDxfId="1040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5806212-BF24-46BB-808B-9D4CB21F26B3}" name="Table145678910121315" displayName="Table145678910121315" ref="A19:J63" totalsRowCount="1" headerRowDxfId="1039" dataDxfId="1037" totalsRowDxfId="1035" headerRowBorderDxfId="1038" tableBorderDxfId="1036" totalsRowBorderDxfId="1034">
  <autoFilter ref="A19:J62" xr:uid="{2F83A1BA-1B81-4D67-A9CA-A3249C01627B}"/>
  <tableColumns count="10">
    <tableColumn id="1" xr3:uid="{40244C83-F445-4B2B-BA5E-DDA10C45A077}" name="Category" totalsRowLabel="Total" dataDxfId="1033" totalsRowDxfId="1032"/>
    <tableColumn id="2" xr3:uid="{C8BFA907-19E3-464F-9056-37AB68B44EB2}" name="Cost Type" dataDxfId="1031" totalsRowDxfId="1030"/>
    <tableColumn id="3" xr3:uid="{C6DDA83A-4094-451B-8DFD-CA43828231DC}" name="Department" dataDxfId="1029" totalsRowDxfId="1028"/>
    <tableColumn id="4" xr3:uid="{C085657C-70BA-4C75-B77A-4FF510426D6E}" name="Description" dataDxfId="1027" totalsRowDxfId="1026"/>
    <tableColumn id="5" xr3:uid="{EC85EE4D-B656-49E7-943A-3C448063B1A7}" name="Submitted Cost" totalsRowFunction="sum" dataDxfId="1025" totalsRowDxfId="1024"/>
    <tableColumn id="6" xr3:uid="{BCA094D8-6C6F-44F3-9954-79DC7F7852FE}" name="File Name" dataDxfId="1023" totalsRowDxfId="1022"/>
    <tableColumn id="7" xr3:uid="{C287E6F7-046C-4275-A833-2F882DF42EBC}" name="Justification" dataDxfId="1021" totalsRowDxfId="1020"/>
    <tableColumn id="8" xr3:uid="{272C33AC-EB71-41B6-8EB6-54E25843B4B4}" name="Accepted Cost" totalsRowFunction="sum" dataDxfId="1019" totalsRowDxfId="1018" dataCellStyle="Comma"/>
    <tableColumn id="11" xr3:uid="{F6680E82-3A8D-44C8-A3B6-C670A5AB4E14}" name="Rejected Cost" dataDxfId="1017" totalsRowDxfId="1016" dataCellStyle="Comma"/>
    <tableColumn id="9" xr3:uid="{6FCEED13-F6FC-46A8-8C69-B010CBAD3E88}" name="Notes" dataDxfId="1015" totalsRowDxfId="1014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0059B67-5067-4FD3-B94B-2416A289AEC7}" name="Table14567891012131516" displayName="Table14567891012131516" ref="A19:J63" totalsRowCount="1" headerRowDxfId="1013" dataDxfId="1011" totalsRowDxfId="1009" headerRowBorderDxfId="1012" tableBorderDxfId="1010" totalsRowBorderDxfId="1008">
  <autoFilter ref="A19:J62" xr:uid="{2F83A1BA-1B81-4D67-A9CA-A3249C01627B}"/>
  <tableColumns count="10">
    <tableColumn id="1" xr3:uid="{95DC3413-8009-44CA-BB79-0D180B1CC3BC}" name="Category" totalsRowLabel="Total" dataDxfId="1007" totalsRowDxfId="1006"/>
    <tableColumn id="2" xr3:uid="{E2D366B6-DEBD-4F2C-9EC4-78A387B130D0}" name="Cost Type" dataDxfId="1005" totalsRowDxfId="1004"/>
    <tableColumn id="3" xr3:uid="{BBDD57FD-9461-4E6F-ABEA-92B2C100CA90}" name="Department" dataDxfId="1003" totalsRowDxfId="1002"/>
    <tableColumn id="4" xr3:uid="{15EFB291-B571-4D47-80DF-14E07F0E7177}" name="Description" dataDxfId="1001" totalsRowDxfId="1000"/>
    <tableColumn id="5" xr3:uid="{943B51D1-9353-4CB9-B559-48CD84D1E5FF}" name="Submitted Cost" totalsRowFunction="sum" dataDxfId="999" totalsRowDxfId="998"/>
    <tableColumn id="6" xr3:uid="{AC2C74FF-4ABC-4F44-9967-CF34D7A94C65}" name="File Name" dataDxfId="997" totalsRowDxfId="996"/>
    <tableColumn id="7" xr3:uid="{5141E489-A4BF-48E3-8F54-76E83CA6F47D}" name="Justification" dataDxfId="995" totalsRowDxfId="994"/>
    <tableColumn id="8" xr3:uid="{7D1A1C6F-C6F0-4BC6-A243-1B298DB2B2CE}" name="Accepted Cost" totalsRowFunction="sum" dataDxfId="993" totalsRowDxfId="992" dataCellStyle="Comma"/>
    <tableColumn id="11" xr3:uid="{225F185F-7570-4EDB-A472-107BC28E0B8C}" name="Rejected Cost" dataDxfId="991" totalsRowDxfId="990" dataCellStyle="Comma"/>
    <tableColumn id="9" xr3:uid="{5AE9C8F3-E030-485F-B689-59B93BA63D95}" name="Notes" dataDxfId="989" totalsRowDxfId="988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CFB8BAA-4C8E-4ECE-8425-EC92572B6184}" name="Table1456789101213151617" displayName="Table1456789101213151617" ref="A19:J63" totalsRowCount="1" headerRowDxfId="987" dataDxfId="985" totalsRowDxfId="983" headerRowBorderDxfId="986" tableBorderDxfId="984" totalsRowBorderDxfId="982">
  <autoFilter ref="A19:J62" xr:uid="{2F83A1BA-1B81-4D67-A9CA-A3249C01627B}"/>
  <tableColumns count="10">
    <tableColumn id="1" xr3:uid="{CFF7186C-B6BC-4273-9478-F1764F2F39A5}" name="Category" totalsRowLabel="Total" dataDxfId="981" totalsRowDxfId="980"/>
    <tableColumn id="2" xr3:uid="{497BAE9D-6508-4A12-9F63-945CD48F05D9}" name="Cost Type" dataDxfId="979" totalsRowDxfId="978"/>
    <tableColumn id="3" xr3:uid="{B29C2480-3501-46FF-9C8F-9F1C5E473419}" name="Department" dataDxfId="977" totalsRowDxfId="976"/>
    <tableColumn id="4" xr3:uid="{DC73EF5C-9F04-40A7-9BDD-CDB63A7D0999}" name="Description" dataDxfId="975" totalsRowDxfId="974"/>
    <tableColumn id="5" xr3:uid="{CDF39989-525F-490F-BD1E-5F22E6F6693E}" name="Submitted Cost" totalsRowFunction="sum" dataDxfId="973" totalsRowDxfId="972"/>
    <tableColumn id="6" xr3:uid="{C5783D7E-C7CD-42B4-B3F0-B0AE5116652B}" name="File Name" dataDxfId="971" totalsRowDxfId="970"/>
    <tableColumn id="7" xr3:uid="{F4CE7529-B7D0-494C-9D26-9F534B0906B1}" name="Justification" dataDxfId="969" totalsRowDxfId="968"/>
    <tableColumn id="8" xr3:uid="{07D381F7-909C-45A5-9CC9-FA82C31E8F77}" name="Accepted Cost" totalsRowFunction="sum" dataDxfId="967" totalsRowDxfId="966" dataCellStyle="Comma"/>
    <tableColumn id="11" xr3:uid="{939232E8-8576-4F40-97E2-8CA0B4AB4E25}" name="Rejected Cost" dataDxfId="965" totalsRowDxfId="964" dataCellStyle="Comma"/>
    <tableColumn id="9" xr3:uid="{6FB322D2-BEF8-4918-9CB9-97A9388CE8AF}" name="Notes" dataDxfId="963" totalsRowDxfId="962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1D5281D-EF37-483F-9EF6-02C819430D3A}" name="Table145678910121315161718" displayName="Table145678910121315161718" ref="A19:J63" totalsRowCount="1" headerRowDxfId="961" dataDxfId="959" totalsRowDxfId="957" headerRowBorderDxfId="960" tableBorderDxfId="958" totalsRowBorderDxfId="956">
  <autoFilter ref="A19:J62" xr:uid="{2F83A1BA-1B81-4D67-A9CA-A3249C01627B}"/>
  <tableColumns count="10">
    <tableColumn id="1" xr3:uid="{66312FD6-2A27-499C-BED0-5500E8CCC393}" name="Category" totalsRowLabel="Total" dataDxfId="955" totalsRowDxfId="954"/>
    <tableColumn id="2" xr3:uid="{14D0D2C5-08B5-4263-8C4A-35E09206FCD3}" name="Cost Type" dataDxfId="953" totalsRowDxfId="952"/>
    <tableColumn id="3" xr3:uid="{72F62B6A-11D3-48A9-955E-9F0DB50C6980}" name="Department" dataDxfId="951" totalsRowDxfId="950"/>
    <tableColumn id="4" xr3:uid="{07C2DE84-3609-4E5A-8D77-C75CFC2DD9EB}" name="Description" dataDxfId="949" totalsRowDxfId="948"/>
    <tableColumn id="5" xr3:uid="{FBA70DF2-87F5-42DD-946D-8F37F9AD9711}" name="Submitted Cost" totalsRowFunction="sum" dataDxfId="947" totalsRowDxfId="946"/>
    <tableColumn id="6" xr3:uid="{A2F45349-A23E-4C56-8F58-88693F061CB4}" name="File Name" dataDxfId="945" totalsRowDxfId="944"/>
    <tableColumn id="7" xr3:uid="{1E2A9645-C774-42E2-B231-245947054EB6}" name="Justification" dataDxfId="943" totalsRowDxfId="942"/>
    <tableColumn id="8" xr3:uid="{8CE01472-FCFE-4C54-ADB4-9332929FE7EA}" name="Accepted Cost" totalsRowFunction="sum" dataDxfId="941" totalsRowDxfId="940" dataCellStyle="Comma"/>
    <tableColumn id="11" xr3:uid="{411293FA-712A-412E-A00E-217E5BC4CD08}" name="Rejected Cost" dataDxfId="939" totalsRowDxfId="938" dataCellStyle="Comma"/>
    <tableColumn id="9" xr3:uid="{C171DD94-86AA-4233-8D15-0155A5BE303C}" name="Notes" dataDxfId="937" totalsRowDxfId="936"/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3FA9309-E6BC-460B-958C-724CE8EEC03F}" name="Table14567891012131516171819" displayName="Table14567891012131516171819" ref="A19:J63" totalsRowCount="1" headerRowDxfId="935" dataDxfId="933" totalsRowDxfId="931" headerRowBorderDxfId="934" tableBorderDxfId="932" totalsRowBorderDxfId="930">
  <autoFilter ref="A19:J62" xr:uid="{2F83A1BA-1B81-4D67-A9CA-A3249C01627B}"/>
  <tableColumns count="10">
    <tableColumn id="1" xr3:uid="{050A454B-01BF-4632-A879-8BDCA5E6A722}" name="Category" totalsRowLabel="Total" dataDxfId="929" totalsRowDxfId="928"/>
    <tableColumn id="2" xr3:uid="{D95A023F-375D-441B-8367-A13AFEE96B96}" name="Cost Type" dataDxfId="927" totalsRowDxfId="926"/>
    <tableColumn id="3" xr3:uid="{C34D1E3D-AFEE-4808-8AC0-7C62DDBA3C28}" name="Department" dataDxfId="925" totalsRowDxfId="924"/>
    <tableColumn id="4" xr3:uid="{8154C5EA-1B13-4C3D-A577-7538F439A455}" name="Description" dataDxfId="923" totalsRowDxfId="922"/>
    <tableColumn id="5" xr3:uid="{A2030F29-9167-45B2-98EE-54986F3682E6}" name="Submitted Cost" totalsRowFunction="sum" dataDxfId="921" totalsRowDxfId="920"/>
    <tableColumn id="6" xr3:uid="{405D2A10-0B03-4CE8-B089-C63E44EF14D9}" name="File Name" dataDxfId="919" totalsRowDxfId="918"/>
    <tableColumn id="7" xr3:uid="{F06ACBEE-7089-4351-8C2C-FC04706CBFBA}" name="Justification" dataDxfId="917" totalsRowDxfId="916"/>
    <tableColumn id="8" xr3:uid="{5F107843-3FB7-4E55-9A4F-62C9050290C3}" name="Accepted Cost" totalsRowFunction="sum" dataDxfId="915" totalsRowDxfId="914" dataCellStyle="Comma"/>
    <tableColumn id="11" xr3:uid="{F3306EC0-99D6-404F-8F8C-A44DD7E314A7}" name="Rejected Cost" dataDxfId="913" totalsRowDxfId="912" dataCellStyle="Comma"/>
    <tableColumn id="9" xr3:uid="{241D819D-1D4E-4396-8345-D967319EAE1B}" name="Notes" dataDxfId="911" totalsRowDxfId="910"/>
  </tableColumns>
  <tableStyleInfo name="TableStyleLight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F836782-E702-4C97-BAA4-F1ACD23F2150}" name="Table1456789101213151617181920" displayName="Table1456789101213151617181920" ref="A19:J63" totalsRowCount="1" headerRowDxfId="909" dataDxfId="907" totalsRowDxfId="905" headerRowBorderDxfId="908" tableBorderDxfId="906" totalsRowBorderDxfId="904">
  <autoFilter ref="A19:J62" xr:uid="{2F83A1BA-1B81-4D67-A9CA-A3249C01627B}"/>
  <tableColumns count="10">
    <tableColumn id="1" xr3:uid="{FAA2C4B1-E7D2-421D-A12B-1EA396283102}" name="Category" totalsRowLabel="Total" dataDxfId="903" totalsRowDxfId="902"/>
    <tableColumn id="2" xr3:uid="{89981DC7-ED94-4E57-B79A-28388B6D15FA}" name="Cost Type" dataDxfId="901" totalsRowDxfId="900"/>
    <tableColumn id="3" xr3:uid="{21527568-01D4-4799-AB96-AEA34079E874}" name="Department" dataDxfId="899" totalsRowDxfId="898"/>
    <tableColumn id="4" xr3:uid="{982676B3-FA10-4B87-ABD8-9FD6D9DE3997}" name="Description" dataDxfId="897" totalsRowDxfId="896"/>
    <tableColumn id="5" xr3:uid="{61314053-9A6B-47E1-A05B-E39545DD5407}" name="Submitted Cost" totalsRowFunction="sum" dataDxfId="895" totalsRowDxfId="894"/>
    <tableColumn id="6" xr3:uid="{F41A5DA7-EF46-490E-A380-97B9E41958F7}" name="File Name" dataDxfId="893" totalsRowDxfId="892"/>
    <tableColumn id="7" xr3:uid="{E25209C1-DE06-48E2-83A4-C064ADD0680F}" name="Justification" dataDxfId="891" totalsRowDxfId="890"/>
    <tableColumn id="8" xr3:uid="{AB753C52-1E47-4E9E-8792-FB0FE33100B3}" name="Accepted Cost" totalsRowFunction="sum" dataDxfId="889" totalsRowDxfId="888" dataCellStyle="Comma"/>
    <tableColumn id="11" xr3:uid="{5D99AD71-E615-4074-B6F1-FE946B4AB75B}" name="Rejected Cost" dataDxfId="887" totalsRowDxfId="886" dataCellStyle="Comma"/>
    <tableColumn id="9" xr3:uid="{CC76D52F-3F44-4DF3-A9D2-3EB867CAC3C8}" name="Notes" dataDxfId="885" totalsRowDxfId="884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C00C5EB-256B-43BA-9A6E-EAA4C3FA35FF}" name="Table145678910121315161718192021" displayName="Table145678910121315161718192021" ref="A19:J63" totalsRowCount="1" headerRowDxfId="883" dataDxfId="881" totalsRowDxfId="879" headerRowBorderDxfId="882" tableBorderDxfId="880" totalsRowBorderDxfId="878">
  <autoFilter ref="A19:J62" xr:uid="{2F83A1BA-1B81-4D67-A9CA-A3249C01627B}"/>
  <tableColumns count="10">
    <tableColumn id="1" xr3:uid="{92D7BE77-6FA5-4BBD-A7B9-091AB3E37732}" name="Category" totalsRowLabel="Total" dataDxfId="877" totalsRowDxfId="876"/>
    <tableColumn id="2" xr3:uid="{CE590F26-B525-45E5-AFA4-590FC2CB016F}" name="Cost Type" dataDxfId="875" totalsRowDxfId="874"/>
    <tableColumn id="3" xr3:uid="{C4656EA6-88AB-4748-8D84-370C61E3E3B8}" name="Department" dataDxfId="873" totalsRowDxfId="872"/>
    <tableColumn id="4" xr3:uid="{82814E35-74A1-48E3-99F9-7B951A1456AA}" name="Description" dataDxfId="871" totalsRowDxfId="870"/>
    <tableColumn id="5" xr3:uid="{F65A4426-95F7-4B06-84C6-8F67A3D4048F}" name="Submitted Cost" totalsRowFunction="sum" dataDxfId="869" totalsRowDxfId="868"/>
    <tableColumn id="6" xr3:uid="{CAADF536-DA41-4D6F-BFC2-FD3151F4CEE5}" name="File Name" dataDxfId="867" totalsRowDxfId="866"/>
    <tableColumn id="7" xr3:uid="{C3368A28-F4C5-4CBF-BB11-2D79D01A57C8}" name="Justification" dataDxfId="865" totalsRowDxfId="864"/>
    <tableColumn id="8" xr3:uid="{944D9C8A-0433-4394-9F36-2BD6E214BCBC}" name="Accepted Cost" totalsRowFunction="sum" dataDxfId="863" totalsRowDxfId="862" dataCellStyle="Comma"/>
    <tableColumn id="11" xr3:uid="{8B49F525-C7D2-4338-85FA-755BD491CC39}" name="Rejected Cost" dataDxfId="861" totalsRowDxfId="860" dataCellStyle="Comma"/>
    <tableColumn id="9" xr3:uid="{D5476F9D-1151-43E2-85F0-F19EAC24DE79}" name="Notes" dataDxfId="859" totalsRowDxfId="858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FD8D44-1B24-4140-8DAF-508DECC610BB}" name="Table114" displayName="Table114" ref="A20:J64" totalsRowCount="1" headerRowDxfId="1329" dataDxfId="1327" totalsRowDxfId="1325" headerRowBorderDxfId="1328" tableBorderDxfId="1326" totalsRowBorderDxfId="1324">
  <autoFilter ref="A20:J63" xr:uid="{2F83A1BA-1B81-4D67-A9CA-A3249C01627B}"/>
  <tableColumns count="10">
    <tableColumn id="1" xr3:uid="{56C3287A-F111-4949-B2C0-AD5C66706BB6}" name="Category" totalsRowLabel="Total" dataDxfId="1323" totalsRowDxfId="1322"/>
    <tableColumn id="2" xr3:uid="{B8138729-BC64-4176-8CF5-97996816943B}" name="Cost Type" dataDxfId="1321" totalsRowDxfId="1320"/>
    <tableColumn id="3" xr3:uid="{BBF21D75-CD51-43ED-BED7-3F34BC6E98A8}" name="Department" dataDxfId="1319" totalsRowDxfId="1318"/>
    <tableColumn id="4" xr3:uid="{6E0C283B-5133-4C28-932F-85D1D9B9D0CF}" name="Description" totalsRowFunction="sum" dataDxfId="1317" totalsRowDxfId="1316"/>
    <tableColumn id="5" xr3:uid="{F4C5750F-2C3E-45E2-8565-D4F9C0FD2CB1}" name="Submitted Cost" dataDxfId="1315" totalsRowDxfId="1314"/>
    <tableColumn id="6" xr3:uid="{3F0B41A8-2F0D-46AC-8908-9D499BCED266}" name="File Name" dataDxfId="1313" totalsRowDxfId="1312"/>
    <tableColumn id="7" xr3:uid="{5573F6AE-B787-4744-84B0-E16CB8304A71}" name="Justification" dataDxfId="1311" totalsRowDxfId="1310"/>
    <tableColumn id="8" xr3:uid="{DFC04D2E-D5D0-444B-9F54-7CA5D93533E5}" name="Accepted Cost" totalsRowFunction="custom" dataDxfId="1309" totalsRowDxfId="1308" dataCellStyle="Comma">
      <totalsRowFormula>SUM(Table114[Submitted Cost])</totalsRowFormula>
    </tableColumn>
    <tableColumn id="11" xr3:uid="{B661E363-3F38-41F1-92A2-0EEEEA7F9FB1}" name="Rejected Cost" dataDxfId="1307" totalsRowDxfId="1306" dataCellStyle="Comma"/>
    <tableColumn id="9" xr3:uid="{A0450F2E-3FAB-43AF-9EF4-003B17700221}" name="Notes" dataDxfId="1305" totalsRowDxfId="1304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40F33B6-6CAE-4E98-AA17-23D010A8B3F1}" name="Table14567891012131516171819202122" displayName="Table14567891012131516171819202122" ref="A19:J63" totalsRowCount="1" headerRowDxfId="857" dataDxfId="855" totalsRowDxfId="853" headerRowBorderDxfId="856" tableBorderDxfId="854" totalsRowBorderDxfId="852">
  <autoFilter ref="A19:J62" xr:uid="{2F83A1BA-1B81-4D67-A9CA-A3249C01627B}"/>
  <tableColumns count="10">
    <tableColumn id="1" xr3:uid="{016CD482-765D-4226-AD46-2F353F677B10}" name="Category" totalsRowLabel="Total" dataDxfId="851" totalsRowDxfId="850"/>
    <tableColumn id="2" xr3:uid="{FB9E6F3F-8E40-4496-A7AE-91C440E77DE6}" name="Cost Type" dataDxfId="849" totalsRowDxfId="848"/>
    <tableColumn id="3" xr3:uid="{0EE9E676-7B31-48DB-8920-CCCFF4BA76F4}" name="Department" dataDxfId="847" totalsRowDxfId="846"/>
    <tableColumn id="4" xr3:uid="{5261B815-C376-43A8-B96E-CD25E6FA3B6B}" name="Description" dataDxfId="845" totalsRowDxfId="844"/>
    <tableColumn id="5" xr3:uid="{BE92F1B0-8A4A-4F62-A525-A9E2D9DC1F3F}" name="Submitted Cost" totalsRowFunction="sum" dataDxfId="843" totalsRowDxfId="842"/>
    <tableColumn id="6" xr3:uid="{33224ABD-B67F-4DB5-8ADA-E9F3B36B3DC3}" name="File Name" dataDxfId="841" totalsRowDxfId="840"/>
    <tableColumn id="7" xr3:uid="{919D2568-2F41-477C-A6CE-F750394A2D27}" name="Justification" dataDxfId="839" totalsRowDxfId="838"/>
    <tableColumn id="8" xr3:uid="{E8DDBBE6-7D0E-47BC-BF0F-76AA73E87248}" name="Accepted Cost" totalsRowFunction="sum" dataDxfId="837" totalsRowDxfId="836" dataCellStyle="Comma"/>
    <tableColumn id="11" xr3:uid="{A07F0A13-8825-4C19-A21E-E1D718BAE130}" name="Rejected Cost" dataDxfId="835" totalsRowDxfId="834" dataCellStyle="Comma"/>
    <tableColumn id="9" xr3:uid="{9A29385F-25A3-477C-BA8D-11CF2E84CA53}" name="Notes" dataDxfId="833" totalsRowDxfId="832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6BD45AA-3C9F-4929-A699-39261FFC0A7E}" name="Table1456789101213151617181920212223" displayName="Table1456789101213151617181920212223" ref="A19:J63" totalsRowCount="1" headerRowDxfId="831" dataDxfId="829" totalsRowDxfId="827" headerRowBorderDxfId="830" tableBorderDxfId="828" totalsRowBorderDxfId="826">
  <autoFilter ref="A19:J62" xr:uid="{2F83A1BA-1B81-4D67-A9CA-A3249C01627B}"/>
  <tableColumns count="10">
    <tableColumn id="1" xr3:uid="{AD4BDC9E-1203-4047-B6E9-51B3B3B8AA12}" name="Category" totalsRowLabel="Total" dataDxfId="825" totalsRowDxfId="824"/>
    <tableColumn id="2" xr3:uid="{EE641929-31ED-4FEC-82B0-FFF59AF8CB27}" name="Cost Type" dataDxfId="823" totalsRowDxfId="822"/>
    <tableColumn id="3" xr3:uid="{E33F1F97-35B7-4E1C-88AF-AC7FBFFFD8C5}" name="Department" dataDxfId="821" totalsRowDxfId="820"/>
    <tableColumn id="4" xr3:uid="{2081F7D7-0CAE-493E-9686-0F3B478D73A9}" name="Description" dataDxfId="819" totalsRowDxfId="818"/>
    <tableColumn id="5" xr3:uid="{A044984B-7B5C-4D35-AA54-29514B4C1243}" name="Submitted Cost" totalsRowFunction="sum" dataDxfId="817" totalsRowDxfId="816"/>
    <tableColumn id="6" xr3:uid="{699273DB-F562-4808-9ABD-57481D1556F2}" name="File Name" dataDxfId="815" totalsRowDxfId="814"/>
    <tableColumn id="7" xr3:uid="{E0861F81-0626-4498-81FF-5D065FA02F19}" name="Justification" dataDxfId="813" totalsRowDxfId="812"/>
    <tableColumn id="8" xr3:uid="{E900C279-B865-4E49-9748-6365831AAC22}" name="Accepted Cost" totalsRowFunction="sum" dataDxfId="811" totalsRowDxfId="810" dataCellStyle="Comma"/>
    <tableColumn id="11" xr3:uid="{7A0578D6-6613-42B3-8390-623877982294}" name="Rejected Cost" dataDxfId="809" totalsRowDxfId="808" dataCellStyle="Comma"/>
    <tableColumn id="9" xr3:uid="{742D7A61-A374-40F4-A3D7-FA327282CBC3}" name="Notes" dataDxfId="807" totalsRowDxfId="806"/>
  </tableColumns>
  <tableStyleInfo name="TableStyleLight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8FE9CFE-2F1B-49C4-AFF5-ABA98CC32906}" name="Table145678910121315161718192021222324" displayName="Table145678910121315161718192021222324" ref="A19:J63" totalsRowCount="1" headerRowDxfId="805" dataDxfId="803" totalsRowDxfId="801" headerRowBorderDxfId="804" tableBorderDxfId="802" totalsRowBorderDxfId="800">
  <autoFilter ref="A19:J62" xr:uid="{2F83A1BA-1B81-4D67-A9CA-A3249C01627B}"/>
  <tableColumns count="10">
    <tableColumn id="1" xr3:uid="{BD29DEF4-85DE-4AEA-845B-6977256FE4F1}" name="Category" totalsRowLabel="Total" dataDxfId="799" totalsRowDxfId="798"/>
    <tableColumn id="2" xr3:uid="{985E5416-43E2-455B-AA16-B6AE95A91742}" name="Cost Type" dataDxfId="797" totalsRowDxfId="796"/>
    <tableColumn id="3" xr3:uid="{9DD01DD4-5B00-4A3F-A905-47B230351DB7}" name="Department" dataDxfId="795" totalsRowDxfId="794"/>
    <tableColumn id="4" xr3:uid="{9B0F9ECD-BC2D-47E5-B147-7F4AB2D673C8}" name="Description" dataDxfId="793" totalsRowDxfId="792"/>
    <tableColumn id="5" xr3:uid="{29F98D03-260C-4C54-9CE7-D2D4B2243498}" name="Submitted Cost" totalsRowFunction="sum" dataDxfId="791" totalsRowDxfId="790"/>
    <tableColumn id="6" xr3:uid="{61A1DE9F-5D4A-4CBB-897C-47C0C3CD4A6D}" name="File Name" dataDxfId="789" totalsRowDxfId="788"/>
    <tableColumn id="7" xr3:uid="{3F899180-2541-44F0-B237-D1C1F23F7A8B}" name="Justification" dataDxfId="787" totalsRowDxfId="786"/>
    <tableColumn id="8" xr3:uid="{211B8ABF-960E-435A-AB3A-8A409973C9ED}" name="Accepted Cost" totalsRowFunction="sum" dataDxfId="785" totalsRowDxfId="784" dataCellStyle="Comma"/>
    <tableColumn id="11" xr3:uid="{A93DDE58-F433-4511-9FC4-BA572577495D}" name="Rejected Cost" dataDxfId="783" totalsRowDxfId="782" dataCellStyle="Comma"/>
    <tableColumn id="9" xr3:uid="{2FE7976D-BEF8-4149-987C-596B0230E5DE}" name="Notes" dataDxfId="781" totalsRowDxfId="780"/>
  </tableColumns>
  <tableStyleInfo name="TableStyleLight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2A29FD9-284B-4E08-8D43-71A3E5C6A759}" name="Table14567891012131516171819202122232425" displayName="Table14567891012131516171819202122232425" ref="A19:J63" totalsRowCount="1" headerRowDxfId="779" dataDxfId="777" totalsRowDxfId="775" headerRowBorderDxfId="778" tableBorderDxfId="776" totalsRowBorderDxfId="774">
  <autoFilter ref="A19:J62" xr:uid="{2F83A1BA-1B81-4D67-A9CA-A3249C01627B}"/>
  <tableColumns count="10">
    <tableColumn id="1" xr3:uid="{76A022E6-7FD4-417B-A8D0-93C38C5A8706}" name="Category" totalsRowLabel="Total" dataDxfId="773" totalsRowDxfId="772"/>
    <tableColumn id="2" xr3:uid="{37A1D591-CF8E-415B-AF6D-D4D5FEEBE2C1}" name="Cost Type" dataDxfId="771" totalsRowDxfId="770"/>
    <tableColumn id="3" xr3:uid="{E64C11AC-CC1F-41D5-BD62-F6AEFD656A14}" name="Department" dataDxfId="769" totalsRowDxfId="768"/>
    <tableColumn id="4" xr3:uid="{FC269941-D1E1-464F-A915-4592A89F18D7}" name="Description" dataDxfId="767" totalsRowDxfId="766"/>
    <tableColumn id="5" xr3:uid="{A8939C21-1274-4CDD-B0DC-256A661AFFD1}" name="Submitted Cost" totalsRowFunction="sum" dataDxfId="765" totalsRowDxfId="764"/>
    <tableColumn id="6" xr3:uid="{AE5D68A3-E2C6-46EA-A616-E66658F886C1}" name="File Name" dataDxfId="763" totalsRowDxfId="762"/>
    <tableColumn id="7" xr3:uid="{772CD60A-92B4-42F0-B006-BDB005305F42}" name="Justification" dataDxfId="761" totalsRowDxfId="760"/>
    <tableColumn id="8" xr3:uid="{51174664-B34B-4AD5-847A-598BC8C31295}" name="Accepted Cost" totalsRowFunction="sum" dataDxfId="759" totalsRowDxfId="758" dataCellStyle="Comma"/>
    <tableColumn id="11" xr3:uid="{881CADCE-1079-4141-BCA6-16F30C270509}" name="Rejected Cost" dataDxfId="757" totalsRowDxfId="756" dataCellStyle="Comma"/>
    <tableColumn id="9" xr3:uid="{E169D573-2632-4A93-B881-9FA8CF1067D4}" name="Notes" dataDxfId="755" totalsRowDxfId="754"/>
  </tableColumns>
  <tableStyleInfo name="TableStyleLight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D9C1B4-9DEC-4D1F-A3E4-683F0F90599E}" name="Table1456789101213151617181920212223242526" displayName="Table1456789101213151617181920212223242526" ref="A19:J63" totalsRowCount="1" headerRowDxfId="753" dataDxfId="751" totalsRowDxfId="749" headerRowBorderDxfId="752" tableBorderDxfId="750" totalsRowBorderDxfId="748">
  <autoFilter ref="A19:J62" xr:uid="{2F83A1BA-1B81-4D67-A9CA-A3249C01627B}"/>
  <tableColumns count="10">
    <tableColumn id="1" xr3:uid="{E3198DFA-EAD1-41A4-A854-B66A883BB2EB}" name="Category" totalsRowLabel="Total" dataDxfId="747" totalsRowDxfId="746"/>
    <tableColumn id="2" xr3:uid="{3670C772-CBBC-43D0-8BD6-9FED2D35411A}" name="Cost Type" dataDxfId="745" totalsRowDxfId="744"/>
    <tableColumn id="3" xr3:uid="{D4D1E6CC-43BB-443F-887E-D20A5DF73CDB}" name="Department" dataDxfId="743" totalsRowDxfId="742"/>
    <tableColumn id="4" xr3:uid="{240BAF60-A621-41C0-BDD7-4054BD873150}" name="Description" dataDxfId="741" totalsRowDxfId="740"/>
    <tableColumn id="5" xr3:uid="{CFA00644-6FDD-4E46-AAF9-B4122BB1A2AC}" name="Submitted Cost" totalsRowFunction="sum" dataDxfId="739" totalsRowDxfId="738"/>
    <tableColumn id="6" xr3:uid="{88DE13FE-3E63-4838-904A-70FCAB06BF40}" name="File Name" dataDxfId="737" totalsRowDxfId="736"/>
    <tableColumn id="7" xr3:uid="{D54F0F86-D558-45B6-97C4-75BDC0F3FF63}" name="Justification" dataDxfId="735" totalsRowDxfId="734"/>
    <tableColumn id="8" xr3:uid="{49C3A858-DDC3-45BA-8C51-28A70FB8B5C7}" name="Accepted Cost" totalsRowFunction="sum" dataDxfId="733" totalsRowDxfId="732" dataCellStyle="Comma"/>
    <tableColumn id="11" xr3:uid="{634D02FA-A2F0-4357-913C-29F9820A1C13}" name="Rejected Cost" dataDxfId="731" totalsRowDxfId="730" dataCellStyle="Comma"/>
    <tableColumn id="9" xr3:uid="{77C5D24A-26C8-4978-A1D1-812FCAC4002A}" name="Notes" dataDxfId="729" totalsRowDxfId="728"/>
  </tableColumns>
  <tableStyleInfo name="TableStyleLight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6B565B8-F2EA-4AA8-B8A6-A4F54A3DD096}" name="Table145678910121315161718192021222324252627" displayName="Table145678910121315161718192021222324252627" ref="A19:J63" totalsRowCount="1" headerRowDxfId="727" dataDxfId="725" totalsRowDxfId="723" headerRowBorderDxfId="726" tableBorderDxfId="724" totalsRowBorderDxfId="722">
  <autoFilter ref="A19:J62" xr:uid="{2F83A1BA-1B81-4D67-A9CA-A3249C01627B}"/>
  <tableColumns count="10">
    <tableColumn id="1" xr3:uid="{460502C3-6B8F-453F-B50E-AB1176CF7287}" name="Category" totalsRowLabel="Total" dataDxfId="721" totalsRowDxfId="720"/>
    <tableColumn id="2" xr3:uid="{42C79A6A-8959-4256-B462-2D9FD906C2B3}" name="Cost Type" dataDxfId="719" totalsRowDxfId="718"/>
    <tableColumn id="3" xr3:uid="{BE4E35EB-DD3A-4404-8EA4-06B5125CDFE8}" name="Department" dataDxfId="717" totalsRowDxfId="716"/>
    <tableColumn id="4" xr3:uid="{3619BA0B-F767-48D8-BA0B-AA11164F8D4E}" name="Description" dataDxfId="715" totalsRowDxfId="714"/>
    <tableColumn id="5" xr3:uid="{329C1F58-5CCC-4F86-9DFC-AFD3ED6F6340}" name="Submitted Cost" totalsRowFunction="sum" dataDxfId="713" totalsRowDxfId="712"/>
    <tableColumn id="6" xr3:uid="{E3FCA220-8407-4F68-9828-9B383FD9033E}" name="File Name" dataDxfId="711" totalsRowDxfId="710"/>
    <tableColumn id="7" xr3:uid="{8BF5C984-C001-404D-B71C-E354569A4401}" name="Justification" dataDxfId="709" totalsRowDxfId="708"/>
    <tableColumn id="8" xr3:uid="{4FB938EC-5539-453E-A8DD-E25AD9BE9DE4}" name="Accepted Cost" totalsRowFunction="sum" dataDxfId="707" totalsRowDxfId="706" dataCellStyle="Comma"/>
    <tableColumn id="11" xr3:uid="{2F613780-5AE5-4589-ABB6-3D94985BC8CA}" name="Rejected Cost" dataDxfId="705" totalsRowDxfId="704" dataCellStyle="Comma"/>
    <tableColumn id="9" xr3:uid="{CF4EB571-E6A4-4889-B426-E8EEB820BD23}" name="Notes" dataDxfId="703" totalsRowDxfId="702"/>
  </tableColumns>
  <tableStyleInfo name="TableStyleLight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28F2416-2ED4-4ECF-82AB-2BF39AC0EF2C}" name="Table14567891012131516171819202122232425262728" displayName="Table14567891012131516171819202122232425262728" ref="A19:J63" totalsRowCount="1" headerRowDxfId="701" dataDxfId="699" totalsRowDxfId="697" headerRowBorderDxfId="700" tableBorderDxfId="698" totalsRowBorderDxfId="696">
  <autoFilter ref="A19:J62" xr:uid="{2F83A1BA-1B81-4D67-A9CA-A3249C01627B}"/>
  <tableColumns count="10">
    <tableColumn id="1" xr3:uid="{6541D600-CC72-4B70-AE04-65550E1EA4E4}" name="Category" totalsRowLabel="Total" dataDxfId="695" totalsRowDxfId="694"/>
    <tableColumn id="2" xr3:uid="{D4E040D9-3CC2-43B9-A8EA-DCDDFA1E8DF8}" name="Cost Type" dataDxfId="693" totalsRowDxfId="692"/>
    <tableColumn id="3" xr3:uid="{9E5AD821-A22D-493D-86F4-AF148573B229}" name="Department" dataDxfId="691" totalsRowDxfId="690"/>
    <tableColumn id="4" xr3:uid="{10358BF6-851E-4466-A706-68B58401A77D}" name="Description" dataDxfId="689" totalsRowDxfId="688"/>
    <tableColumn id="5" xr3:uid="{BE7C731F-9D04-40B6-A565-F74A24202591}" name="Submitted Cost" totalsRowFunction="sum" dataDxfId="687" totalsRowDxfId="686"/>
    <tableColumn id="6" xr3:uid="{0348A058-2984-47B1-A34A-9D18FE217D5E}" name="File Name" dataDxfId="685" totalsRowDxfId="684"/>
    <tableColumn id="7" xr3:uid="{EC351A4A-7165-46CD-8BD9-18D8B7E2C1E6}" name="Justification" dataDxfId="683" totalsRowDxfId="682"/>
    <tableColumn id="8" xr3:uid="{BBE1DC28-534C-4DFD-9659-7F3565EEFF84}" name="Accepted Cost" totalsRowFunction="sum" dataDxfId="681" totalsRowDxfId="680" dataCellStyle="Comma"/>
    <tableColumn id="11" xr3:uid="{3CE966D8-D6DD-470B-9F20-46603134E6CD}" name="Rejected Cost" dataDxfId="679" totalsRowDxfId="678" dataCellStyle="Comma"/>
    <tableColumn id="9" xr3:uid="{161B1EF6-8A05-4030-97BC-899CFF6E5583}" name="Notes" dataDxfId="677" totalsRowDxfId="676"/>
  </tableColumns>
  <tableStyleInfo name="TableStyleLight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D065AF0-2906-4659-B6B8-7A5A20C23AB3}" name="Table1456789101213151617181920212223242526272829" displayName="Table1456789101213151617181920212223242526272829" ref="A19:J63" totalsRowCount="1" headerRowDxfId="675" dataDxfId="673" totalsRowDxfId="671" headerRowBorderDxfId="674" tableBorderDxfId="672" totalsRowBorderDxfId="670">
  <autoFilter ref="A19:J62" xr:uid="{2F83A1BA-1B81-4D67-A9CA-A3249C01627B}"/>
  <tableColumns count="10">
    <tableColumn id="1" xr3:uid="{1563352A-CA60-4E62-A28B-A324E459F756}" name="Category" totalsRowLabel="Total" dataDxfId="669" totalsRowDxfId="668"/>
    <tableColumn id="2" xr3:uid="{2B33EB86-0922-42A6-9FE5-67EA5F5E19AE}" name="Cost Type" dataDxfId="667" totalsRowDxfId="666"/>
    <tableColumn id="3" xr3:uid="{E94F1C90-1B29-429C-A6C8-C1F7ECA02696}" name="Department" dataDxfId="665" totalsRowDxfId="664"/>
    <tableColumn id="4" xr3:uid="{10CBA941-EDC3-45C8-B99B-FBC6647D2590}" name="Description" dataDxfId="663" totalsRowDxfId="662"/>
    <tableColumn id="5" xr3:uid="{6A04DA63-E6D9-4B06-AFB3-535E66E0AB99}" name="Submitted Cost" totalsRowFunction="sum" dataDxfId="661" totalsRowDxfId="660"/>
    <tableColumn id="6" xr3:uid="{5EB44194-DA2D-4DB9-B05A-F3B106A6ED95}" name="File Name" dataDxfId="659" totalsRowDxfId="658"/>
    <tableColumn id="7" xr3:uid="{F51F321C-ED38-4727-8B20-9B60C0FE7190}" name="Justification" dataDxfId="657" totalsRowDxfId="656"/>
    <tableColumn id="8" xr3:uid="{F80A2C02-9858-49AE-8B0F-1F46ED034E7C}" name="Accepted Cost" totalsRowFunction="sum" dataDxfId="655" totalsRowDxfId="654" dataCellStyle="Comma"/>
    <tableColumn id="11" xr3:uid="{E902839E-1206-408A-A89C-5D55A026B1E7}" name="Rejected Cost" dataDxfId="653" totalsRowDxfId="652" dataCellStyle="Comma"/>
    <tableColumn id="9" xr3:uid="{7D1DD88B-8205-49CB-8AAB-7E7F6AB8CCE9}" name="Notes" dataDxfId="651" totalsRowDxfId="650"/>
  </tableColumns>
  <tableStyleInfo name="TableStyleLight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25434FE-C1C3-4F7A-A2B8-0B81FCA2D4C2}" name="Table145678910121315161718192021222324252627282930" displayName="Table145678910121315161718192021222324252627282930" ref="A19:J63" totalsRowCount="1" headerRowDxfId="649" dataDxfId="647" totalsRowDxfId="645" headerRowBorderDxfId="648" tableBorderDxfId="646" totalsRowBorderDxfId="644">
  <autoFilter ref="A19:J62" xr:uid="{2F83A1BA-1B81-4D67-A9CA-A3249C01627B}"/>
  <tableColumns count="10">
    <tableColumn id="1" xr3:uid="{941C1F08-7C8E-4786-AE11-3E15980FA4AB}" name="Category" totalsRowLabel="Total" dataDxfId="643" totalsRowDxfId="642"/>
    <tableColumn id="2" xr3:uid="{433D1953-FDAA-43A1-9E12-3E71CBEA02B7}" name="Cost Type" dataDxfId="641" totalsRowDxfId="640"/>
    <tableColumn id="3" xr3:uid="{18D53FFE-BEA3-4E30-A3D4-B2E360C01317}" name="Department" dataDxfId="639" totalsRowDxfId="638"/>
    <tableColumn id="4" xr3:uid="{10106B13-DD75-47C9-B6F2-6CA299712310}" name="Description" dataDxfId="637" totalsRowDxfId="636"/>
    <tableColumn id="5" xr3:uid="{B8CA4725-8DBF-471D-8A48-9B8B9ED334ED}" name="Submitted Cost" totalsRowFunction="sum" dataDxfId="635" totalsRowDxfId="634"/>
    <tableColumn id="6" xr3:uid="{C81B078A-170A-496F-BB06-C3030FE732C3}" name="File Name" dataDxfId="633" totalsRowDxfId="632"/>
    <tableColumn id="7" xr3:uid="{1B55C636-8FEC-456C-9E69-A17FA6D32854}" name="Justification" dataDxfId="631" totalsRowDxfId="630"/>
    <tableColumn id="8" xr3:uid="{68D3AE4F-040D-416C-B92C-6FC781998624}" name="Accepted Cost" totalsRowFunction="sum" dataDxfId="629" totalsRowDxfId="628" dataCellStyle="Comma"/>
    <tableColumn id="11" xr3:uid="{1442E3C1-7EC3-42B1-8213-6E954387E986}" name="Rejected Cost" dataDxfId="627" totalsRowDxfId="626" dataCellStyle="Comma"/>
    <tableColumn id="9" xr3:uid="{E1AED175-D14B-4459-885E-D78A034A979F}" name="Notes" dataDxfId="625" totalsRowDxfId="624"/>
  </tableColumns>
  <tableStyleInfo name="TableStyleLight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83611FA-5369-4217-B463-2CA21F7EBA52}" name="Table14567891012131516171819202122232425262728293031" displayName="Table14567891012131516171819202122232425262728293031" ref="A19:J63" totalsRowCount="1" headerRowDxfId="623" dataDxfId="621" totalsRowDxfId="619" headerRowBorderDxfId="622" tableBorderDxfId="620" totalsRowBorderDxfId="618">
  <autoFilter ref="A19:J62" xr:uid="{2F83A1BA-1B81-4D67-A9CA-A3249C01627B}"/>
  <tableColumns count="10">
    <tableColumn id="1" xr3:uid="{5ED5C271-D9E3-4C25-914D-2D06A0D0BDDB}" name="Category" totalsRowLabel="Total" dataDxfId="617" totalsRowDxfId="616"/>
    <tableColumn id="2" xr3:uid="{B23C6395-F869-41CB-872C-EA996FD55C92}" name="Cost Type" dataDxfId="615" totalsRowDxfId="614"/>
    <tableColumn id="3" xr3:uid="{A425887D-1986-40D4-990C-1718962590CF}" name="Department" dataDxfId="613" totalsRowDxfId="612"/>
    <tableColumn id="4" xr3:uid="{22FCB4DB-DD0A-4F8C-8ED7-FAA5191B94D7}" name="Description" dataDxfId="611" totalsRowDxfId="610"/>
    <tableColumn id="5" xr3:uid="{4072429F-C7B1-44FB-A1CB-21ED526F516B}" name="Submitted Cost" totalsRowFunction="sum" dataDxfId="609" totalsRowDxfId="608"/>
    <tableColumn id="6" xr3:uid="{304C1707-EB1E-40CE-A664-9F8AA19CEDCE}" name="File Name" dataDxfId="607" totalsRowDxfId="606"/>
    <tableColumn id="7" xr3:uid="{A809831C-94E8-4434-900F-5E2E26FF9EE8}" name="Justification" dataDxfId="605" totalsRowDxfId="604"/>
    <tableColumn id="8" xr3:uid="{E396EB0D-730D-448D-ABEB-CFC86FD6385B}" name="Accepted Cost" totalsRowFunction="sum" dataDxfId="603" totalsRowDxfId="602" dataCellStyle="Comma"/>
    <tableColumn id="11" xr3:uid="{6A0616D3-E3F8-49FD-9EDE-01BD6CC0E06F}" name="Rejected Cost" dataDxfId="601" totalsRowDxfId="600" dataCellStyle="Comma"/>
    <tableColumn id="9" xr3:uid="{ECC9D4C6-3CA9-4FF2-9CCA-0DF551ACECBF}" name="Notes" dataDxfId="599" totalsRowDxfId="59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B0170-F8E6-4441-90EF-0CA7CFB900BE}" name="Table1" displayName="Table1" ref="A19:J63" totalsRowCount="1" headerRowDxfId="1299" dataDxfId="1297" totalsRowDxfId="1295" headerRowBorderDxfId="1298" tableBorderDxfId="1296" totalsRowBorderDxfId="1294">
  <autoFilter ref="A19:J62" xr:uid="{2F83A1BA-1B81-4D67-A9CA-A3249C01627B}"/>
  <tableColumns count="10">
    <tableColumn id="1" xr3:uid="{EC90EC21-12ED-4BB7-9A97-C127B92A21F1}" name="Category" totalsRowLabel="Total" dataDxfId="1293" totalsRowDxfId="1292"/>
    <tableColumn id="2" xr3:uid="{075AECD4-6113-48B0-8D9F-2EC8B2C7A941}" name="Cost Type" dataDxfId="1291" totalsRowDxfId="1290"/>
    <tableColumn id="3" xr3:uid="{94E0A0AD-8A0D-421B-B47B-FDA558566910}" name="Department" dataDxfId="1289" totalsRowDxfId="1288"/>
    <tableColumn id="4" xr3:uid="{00B15A52-3CC3-4C16-9319-ED0E901B20A8}" name="Description" dataDxfId="1287" totalsRowDxfId="1286"/>
    <tableColumn id="5" xr3:uid="{99F365CC-A909-4FBD-BE4D-3CE624D56C5D}" name="Submitted Cost" totalsRowFunction="sum" dataDxfId="1285" totalsRowDxfId="1284"/>
    <tableColumn id="6" xr3:uid="{1162D04C-2D39-4500-B247-459F213433F9}" name="File Name" dataDxfId="1283" totalsRowDxfId="1282"/>
    <tableColumn id="7" xr3:uid="{EAD23173-B234-443C-BB57-2946098E5C2F}" name="Justification" dataDxfId="1281" totalsRowDxfId="1280"/>
    <tableColumn id="8" xr3:uid="{5B5EA7BB-2922-4010-8BD6-120E1D2A50A4}" name="Accepted Cost" totalsRowFunction="sum" dataDxfId="1279" totalsRowDxfId="1278" dataCellStyle="Comma"/>
    <tableColumn id="11" xr3:uid="{7F501880-BCB5-4000-8198-ACD2AF2E842F}" name="Rejected Cost" dataDxfId="1277" totalsRowDxfId="1276" dataCellStyle="Comma"/>
    <tableColumn id="9" xr3:uid="{FEBAB015-6FB7-43FC-86EF-75BE84E1D5D8}" name="Notes" dataDxfId="1275" totalsRowDxfId="1274"/>
  </tableColumns>
  <tableStyleInfo name="TableStyleLight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3EF03A3-5A4F-4E82-BED2-D650E509B23F}" name="Table1456789101213151617181920212223242526272829303132" displayName="Table1456789101213151617181920212223242526272829303132" ref="A19:J63" totalsRowCount="1" headerRowDxfId="597" dataDxfId="595" totalsRowDxfId="593" headerRowBorderDxfId="596" tableBorderDxfId="594" totalsRowBorderDxfId="592">
  <autoFilter ref="A19:J62" xr:uid="{2F83A1BA-1B81-4D67-A9CA-A3249C01627B}"/>
  <tableColumns count="10">
    <tableColumn id="1" xr3:uid="{8C96827F-1BEA-4703-880C-8BFEB498BD86}" name="Category" totalsRowLabel="Total" dataDxfId="591" totalsRowDxfId="590"/>
    <tableColumn id="2" xr3:uid="{6882A989-9EE9-4B6A-AEE6-2552492FD559}" name="Cost Type" dataDxfId="589" totalsRowDxfId="588"/>
    <tableColumn id="3" xr3:uid="{DA716739-3E5C-4750-9509-BEDB1321C446}" name="Department" dataDxfId="587" totalsRowDxfId="586"/>
    <tableColumn id="4" xr3:uid="{05528E90-AF6F-4A47-8085-AE4918ACDD3E}" name="Description" dataDxfId="585" totalsRowDxfId="584"/>
    <tableColumn id="5" xr3:uid="{E256CAD1-816F-49D4-B31D-17224ECF1574}" name="Submitted Cost" totalsRowFunction="sum" dataDxfId="583" totalsRowDxfId="582"/>
    <tableColumn id="6" xr3:uid="{FCE81C59-E90F-491C-BE3E-5CCB8DCAC57A}" name="File Name" dataDxfId="581" totalsRowDxfId="580"/>
    <tableColumn id="7" xr3:uid="{6E72B5CC-BF33-446E-A6CE-BC9BE71D25D7}" name="Justification" dataDxfId="579" totalsRowDxfId="578"/>
    <tableColumn id="8" xr3:uid="{73FF8DCD-1408-40EC-8D02-4483A541A0EE}" name="Accepted Cost" totalsRowFunction="sum" dataDxfId="577" totalsRowDxfId="576" dataCellStyle="Comma"/>
    <tableColumn id="11" xr3:uid="{AE04486E-F081-4B65-A16F-64E3EDD6906A}" name="Rejected Cost" dataDxfId="575" totalsRowDxfId="574" dataCellStyle="Comma"/>
    <tableColumn id="9" xr3:uid="{77FE0989-973E-433D-85C7-282EEEA6722F}" name="Notes" dataDxfId="573" totalsRowDxfId="572"/>
  </tableColumns>
  <tableStyleInfo name="TableStyleLight8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FD39DBA-A1F4-40D7-AFE6-A1EFF25028FA}" name="Table145678910121315161718192021222324252627282930313233" displayName="Table145678910121315161718192021222324252627282930313233" ref="A19:J63" totalsRowCount="1" headerRowDxfId="571" dataDxfId="569" totalsRowDxfId="567" headerRowBorderDxfId="570" tableBorderDxfId="568" totalsRowBorderDxfId="566">
  <autoFilter ref="A19:J62" xr:uid="{2F83A1BA-1B81-4D67-A9CA-A3249C01627B}"/>
  <tableColumns count="10">
    <tableColumn id="1" xr3:uid="{2266B49D-2A46-4184-AFCD-59CD23D2CBE0}" name="Category" totalsRowLabel="Total" dataDxfId="565" totalsRowDxfId="564"/>
    <tableColumn id="2" xr3:uid="{3918FFFA-0485-4784-B60C-4F193B415F7F}" name="Cost Type" dataDxfId="563" totalsRowDxfId="562"/>
    <tableColumn id="3" xr3:uid="{B0B7032B-59D2-4418-9057-C049F6DBB655}" name="Department" dataDxfId="561" totalsRowDxfId="560"/>
    <tableColumn id="4" xr3:uid="{3F11F733-E4F8-439C-8259-DCC03F830F6B}" name="Description" dataDxfId="559" totalsRowDxfId="558"/>
    <tableColumn id="5" xr3:uid="{BE028CAA-7BBF-4CAE-A395-CD353892C8EB}" name="Submitted Cost" totalsRowFunction="sum" dataDxfId="557" totalsRowDxfId="556"/>
    <tableColumn id="6" xr3:uid="{AA6BF00E-A75B-4DE3-92C2-52D9536D67BF}" name="File Name" dataDxfId="555" totalsRowDxfId="554"/>
    <tableColumn id="7" xr3:uid="{380FAC09-8CD9-4FB5-AC64-4057A67FC5A1}" name="Justification" dataDxfId="553" totalsRowDxfId="552"/>
    <tableColumn id="8" xr3:uid="{2D3A3630-491A-4208-8EED-663A9872E7A3}" name="Accepted Cost" totalsRowFunction="sum" dataDxfId="551" totalsRowDxfId="550" dataCellStyle="Comma"/>
    <tableColumn id="11" xr3:uid="{1CC4C967-D083-42BF-92A8-093D1436F9AD}" name="Rejected Cost" dataDxfId="549" totalsRowDxfId="548" dataCellStyle="Comma"/>
    <tableColumn id="9" xr3:uid="{DAEBBFF8-8C6F-4B3C-BB95-077A8A9C5B84}" name="Notes" dataDxfId="547" totalsRowDxfId="546"/>
  </tableColumns>
  <tableStyleInfo name="TableStyleLight8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96363CB-2E89-4A64-9F40-FA5125DFC910}" name="Table14567891012131516171819202122232425262728293031323334" displayName="Table14567891012131516171819202122232425262728293031323334" ref="A19:J63" totalsRowCount="1" headerRowDxfId="545" dataDxfId="543" totalsRowDxfId="541" headerRowBorderDxfId="544" tableBorderDxfId="542" totalsRowBorderDxfId="540">
  <autoFilter ref="A19:J62" xr:uid="{2F83A1BA-1B81-4D67-A9CA-A3249C01627B}"/>
  <tableColumns count="10">
    <tableColumn id="1" xr3:uid="{B2D655EC-958A-439F-8A73-E8295083C8FA}" name="Category" totalsRowLabel="Total" dataDxfId="539" totalsRowDxfId="538"/>
    <tableColumn id="2" xr3:uid="{5AD8A363-3A76-4B0B-A8A0-9ECE399912AE}" name="Cost Type" dataDxfId="537" totalsRowDxfId="536"/>
    <tableColumn id="3" xr3:uid="{A66158EB-14E9-493F-81AC-0AA718501091}" name="Department" dataDxfId="535" totalsRowDxfId="534"/>
    <tableColumn id="4" xr3:uid="{300C9234-E95D-4A9B-9E3A-F6FB1C9DC7A6}" name="Description" dataDxfId="533" totalsRowDxfId="532"/>
    <tableColumn id="5" xr3:uid="{1DBB42D8-CE36-4958-92DC-82B5DCEBD253}" name="Submitted Cost" totalsRowFunction="sum" dataDxfId="531" totalsRowDxfId="530"/>
    <tableColumn id="6" xr3:uid="{2EC79117-40F6-4BEE-8FBC-F9B2CBC397B4}" name="File Name" dataDxfId="529" totalsRowDxfId="528"/>
    <tableColumn id="7" xr3:uid="{084A7C89-0B33-4676-9140-2BB2833E6499}" name="Justification" dataDxfId="527" totalsRowDxfId="526"/>
    <tableColumn id="8" xr3:uid="{BB69961A-3C07-40D3-848D-2F4C8CD3A1CA}" name="Accepted Cost" totalsRowFunction="sum" dataDxfId="525" totalsRowDxfId="524" dataCellStyle="Comma"/>
    <tableColumn id="11" xr3:uid="{9B8DFCA5-630E-448E-A612-E1F8F5D13797}" name="Rejected Cost" dataDxfId="523" totalsRowDxfId="522" dataCellStyle="Comma"/>
    <tableColumn id="9" xr3:uid="{8D2419EF-FE90-441E-9F3D-AF7F5AFC5833}" name="Notes" dataDxfId="521" totalsRowDxfId="520"/>
  </tableColumns>
  <tableStyleInfo name="TableStyleLight8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689C0D2-AD66-4DDA-9134-93A34D19E6F6}" name="Table1456789101213151617181920212223242526272829303132333435" displayName="Table1456789101213151617181920212223242526272829303132333435" ref="A19:J63" totalsRowCount="1" headerRowDxfId="519" dataDxfId="517" totalsRowDxfId="515" headerRowBorderDxfId="518" tableBorderDxfId="516" totalsRowBorderDxfId="514">
  <autoFilter ref="A19:J62" xr:uid="{2F83A1BA-1B81-4D67-A9CA-A3249C01627B}"/>
  <tableColumns count="10">
    <tableColumn id="1" xr3:uid="{18E26D99-E895-4922-BB53-6FE733F833EA}" name="Category" totalsRowLabel="Total" dataDxfId="513" totalsRowDxfId="512"/>
    <tableColumn id="2" xr3:uid="{EDCDFFD9-5AFC-4BD3-AF1A-8F3A58B358EE}" name="Cost Type" dataDxfId="511" totalsRowDxfId="510"/>
    <tableColumn id="3" xr3:uid="{2EDE2BF3-B160-4952-9F6D-98E62BA01635}" name="Department" dataDxfId="509" totalsRowDxfId="508"/>
    <tableColumn id="4" xr3:uid="{591B144E-EA5A-429C-8805-FAA19820EE25}" name="Description" dataDxfId="507" totalsRowDxfId="506"/>
    <tableColumn id="5" xr3:uid="{021F9FA4-8119-44E7-8725-11C6E9BCF88B}" name="Submitted Cost" totalsRowFunction="sum" dataDxfId="505" totalsRowDxfId="504"/>
    <tableColumn id="6" xr3:uid="{A146FD0C-82F2-4AF3-B8AC-57EA7D14CF6B}" name="File Name" dataDxfId="503" totalsRowDxfId="502"/>
    <tableColumn id="7" xr3:uid="{C2683EA9-FCE8-433D-9E77-18095C2DAA00}" name="Justification" dataDxfId="501" totalsRowDxfId="500"/>
    <tableColumn id="8" xr3:uid="{23CC31BD-098C-4DB3-8704-16DD8DB0F0D0}" name="Accepted Cost" totalsRowFunction="sum" dataDxfId="499" totalsRowDxfId="498" dataCellStyle="Comma"/>
    <tableColumn id="11" xr3:uid="{B9E7A312-ACE2-452B-876C-871EA8454B7B}" name="Rejected Cost" dataDxfId="497" totalsRowDxfId="496" dataCellStyle="Comma"/>
    <tableColumn id="9" xr3:uid="{BE3D6A73-00EF-49BD-98BF-9FBDF588FFFD}" name="Notes" dataDxfId="495" totalsRowDxfId="494"/>
  </tableColumns>
  <tableStyleInfo name="TableStyleLight8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312C11-D190-46A2-925A-C750FE1D0FA7}" name="Table145678910121315161718192021222324252627282930313233343536" displayName="Table145678910121315161718192021222324252627282930313233343536" ref="A19:J63" totalsRowCount="1" headerRowDxfId="493" dataDxfId="491" totalsRowDxfId="489" headerRowBorderDxfId="492" tableBorderDxfId="490" totalsRowBorderDxfId="488">
  <autoFilter ref="A19:J62" xr:uid="{2F83A1BA-1B81-4D67-A9CA-A3249C01627B}"/>
  <tableColumns count="10">
    <tableColumn id="1" xr3:uid="{3EEABD2D-EB57-4092-8B13-62F8B49C2692}" name="Category" totalsRowLabel="Total" dataDxfId="487" totalsRowDxfId="486"/>
    <tableColumn id="2" xr3:uid="{F2380011-824A-46F5-BF7A-5945D331575D}" name="Cost Type" dataDxfId="485" totalsRowDxfId="484"/>
    <tableColumn id="3" xr3:uid="{9CEBD853-F865-40C5-A7C4-1D23A319AA09}" name="Department" dataDxfId="483" totalsRowDxfId="482"/>
    <tableColumn id="4" xr3:uid="{725DEA67-A3EE-4065-9677-8229808159E8}" name="Description" dataDxfId="481" totalsRowDxfId="480"/>
    <tableColumn id="5" xr3:uid="{E30EBCAE-5D1A-4B4C-9854-0460A7EBEBEB}" name="Submitted Cost" totalsRowFunction="sum" dataDxfId="479" totalsRowDxfId="478"/>
    <tableColumn id="6" xr3:uid="{8F2BEAFE-A82B-4670-BB2B-FCC332BB2C57}" name="File Name" dataDxfId="477" totalsRowDxfId="476"/>
    <tableColumn id="7" xr3:uid="{86F2F774-52A5-4E2A-8D59-4C5FEC43EE34}" name="Justification" dataDxfId="475" totalsRowDxfId="474"/>
    <tableColumn id="8" xr3:uid="{03F50C36-E8B4-4202-B1D5-4EC7F485AB5A}" name="Accepted Cost" totalsRowFunction="sum" dataDxfId="473" totalsRowDxfId="472" dataCellStyle="Comma"/>
    <tableColumn id="11" xr3:uid="{CAAADF1D-02BF-4410-B94F-84F13BF02C7B}" name="Rejected Cost" dataDxfId="471" totalsRowDxfId="470" dataCellStyle="Comma"/>
    <tableColumn id="9" xr3:uid="{E325E906-36ED-450D-B7C7-D78735C6EB84}" name="Notes" dataDxfId="469" totalsRowDxfId="468"/>
  </tableColumns>
  <tableStyleInfo name="TableStyleLight8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C066AA7-8C4E-47AC-9619-3F4D5965DE1E}" name="Table14567891012131516171819202122232425262728293031323334353637" displayName="Table14567891012131516171819202122232425262728293031323334353637" ref="A19:J63" totalsRowCount="1" headerRowDxfId="467" dataDxfId="465" totalsRowDxfId="463" headerRowBorderDxfId="466" tableBorderDxfId="464" totalsRowBorderDxfId="462">
  <autoFilter ref="A19:J62" xr:uid="{2F83A1BA-1B81-4D67-A9CA-A3249C01627B}"/>
  <tableColumns count="10">
    <tableColumn id="1" xr3:uid="{2BD543C1-0B09-4816-9EC3-36C35DE7F9D0}" name="Category" totalsRowLabel="Total" dataDxfId="461" totalsRowDxfId="460"/>
    <tableColumn id="2" xr3:uid="{17CD7CAD-DB87-40E0-AA8F-2C37844432BB}" name="Cost Type" dataDxfId="459" totalsRowDxfId="458"/>
    <tableColumn id="3" xr3:uid="{3736BE20-3523-4C10-AD1F-593C1C49CFAB}" name="Department" dataDxfId="457" totalsRowDxfId="456"/>
    <tableColumn id="4" xr3:uid="{0378B1D5-FF41-4D83-9459-DCC4313A6C5C}" name="Description" dataDxfId="455" totalsRowDxfId="454"/>
    <tableColumn id="5" xr3:uid="{2E6233A5-DCC3-4218-966D-6D932FFA993D}" name="Submitted Cost" totalsRowFunction="sum" dataDxfId="453" totalsRowDxfId="452"/>
    <tableColumn id="6" xr3:uid="{C435E7AC-C5E0-4FC0-8A23-210C743F01F3}" name="File Name" dataDxfId="451" totalsRowDxfId="450"/>
    <tableColumn id="7" xr3:uid="{751F6286-4E30-4555-8B59-61CE96F3631E}" name="Justification" dataDxfId="449" totalsRowDxfId="448"/>
    <tableColumn id="8" xr3:uid="{6EF633AE-A8FC-4B36-8C1D-B963B5820A91}" name="Accepted Cost" totalsRowFunction="sum" dataDxfId="447" totalsRowDxfId="446" dataCellStyle="Comma"/>
    <tableColumn id="11" xr3:uid="{80F1CC15-520C-4B73-BAA7-79D5C809D622}" name="Rejected Cost" dataDxfId="445" totalsRowDxfId="444" dataCellStyle="Comma"/>
    <tableColumn id="9" xr3:uid="{43D370C5-5400-443E-98E8-AE33A1669268}" name="Notes" dataDxfId="443" totalsRowDxfId="442"/>
  </tableColumns>
  <tableStyleInfo name="TableStyleLight8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4237FC7-BA95-460E-AD5F-EB33A58E859F}" name="Table1456789101213151617181920212223242526272829303132333435363738" displayName="Table1456789101213151617181920212223242526272829303132333435363738" ref="A19:J63" totalsRowCount="1" headerRowDxfId="441" dataDxfId="439" totalsRowDxfId="437" headerRowBorderDxfId="440" tableBorderDxfId="438" totalsRowBorderDxfId="436">
  <autoFilter ref="A19:J62" xr:uid="{2F83A1BA-1B81-4D67-A9CA-A3249C01627B}"/>
  <tableColumns count="10">
    <tableColumn id="1" xr3:uid="{6B489B73-51D8-4A01-A77F-5E8DB2E6D463}" name="Category" totalsRowLabel="Total" dataDxfId="435" totalsRowDxfId="434"/>
    <tableColumn id="2" xr3:uid="{720BFC1B-8471-4ECF-B1BA-4B893ADFF1E4}" name="Cost Type" dataDxfId="433" totalsRowDxfId="432"/>
    <tableColumn id="3" xr3:uid="{707FBBAF-80EB-4982-8EC7-478617EED8B2}" name="Department" dataDxfId="431" totalsRowDxfId="430"/>
    <tableColumn id="4" xr3:uid="{496C467C-ACED-4016-93A7-19C2966DC8D8}" name="Description" dataDxfId="429" totalsRowDxfId="428"/>
    <tableColumn id="5" xr3:uid="{7704D990-8480-4C88-BA60-312213FFF9E0}" name="Submitted Cost" totalsRowFunction="sum" dataDxfId="427" totalsRowDxfId="426"/>
    <tableColumn id="6" xr3:uid="{2B31D4CB-7BB5-43DB-AE7C-2DBE47A055C7}" name="File Name" dataDxfId="425" totalsRowDxfId="424"/>
    <tableColumn id="7" xr3:uid="{F659DD5D-9A7F-47B0-9D1F-D4C6005B5C1F}" name="Justification" dataDxfId="423" totalsRowDxfId="422"/>
    <tableColumn id="8" xr3:uid="{6C18A533-2667-4481-87A6-A9F168A7F299}" name="Accepted Cost" totalsRowFunction="sum" dataDxfId="421" totalsRowDxfId="420" dataCellStyle="Comma"/>
    <tableColumn id="11" xr3:uid="{C78F6C71-4A39-442B-B207-450840905738}" name="Rejected Cost" dataDxfId="419" totalsRowDxfId="418" dataCellStyle="Comma"/>
    <tableColumn id="9" xr3:uid="{CD3220E8-5E85-4CF1-9833-5616A03C5FDD}" name="Notes" dataDxfId="417" totalsRowDxfId="416"/>
  </tableColumns>
  <tableStyleInfo name="TableStyleLight8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94D4A4E-DA6C-47AB-8FBB-C4FFCF13E098}" name="Table145678910121315161718192021222324252627282930313233343536373839" displayName="Table145678910121315161718192021222324252627282930313233343536373839" ref="A19:J63" totalsRowCount="1" headerRowDxfId="415" dataDxfId="413" totalsRowDxfId="411" headerRowBorderDxfId="414" tableBorderDxfId="412" totalsRowBorderDxfId="410">
  <autoFilter ref="A19:J62" xr:uid="{2F83A1BA-1B81-4D67-A9CA-A3249C01627B}"/>
  <tableColumns count="10">
    <tableColumn id="1" xr3:uid="{C312DD41-D88A-4A54-B42C-171D4B7272A3}" name="Category" totalsRowLabel="Total" dataDxfId="409" totalsRowDxfId="408"/>
    <tableColumn id="2" xr3:uid="{23780C77-9115-4905-923B-5B6EA78BDF97}" name="Cost Type" dataDxfId="407" totalsRowDxfId="406"/>
    <tableColumn id="3" xr3:uid="{A1F6E666-43E8-4B24-832E-EE3FFAC2218E}" name="Department" dataDxfId="405" totalsRowDxfId="404"/>
    <tableColumn id="4" xr3:uid="{C30BBFD9-6549-4940-AEDD-836B6188B521}" name="Description" dataDxfId="403" totalsRowDxfId="402"/>
    <tableColumn id="5" xr3:uid="{959BC4CC-04C6-4F51-89E4-B0D69DB4927B}" name="Submitted Cost" totalsRowFunction="sum" dataDxfId="401" totalsRowDxfId="400"/>
    <tableColumn id="6" xr3:uid="{FA1532AC-1A7B-4B0F-961F-F005B12D99C6}" name="File Name" dataDxfId="399" totalsRowDxfId="398"/>
    <tableColumn id="7" xr3:uid="{50EEEDF0-E68B-4C2E-B5D9-6EE0546325F1}" name="Justification" dataDxfId="397" totalsRowDxfId="396"/>
    <tableColumn id="8" xr3:uid="{AEAFEB37-82FD-40C7-94E4-482444189BF1}" name="Accepted Cost" totalsRowFunction="sum" dataDxfId="395" totalsRowDxfId="394" dataCellStyle="Comma"/>
    <tableColumn id="11" xr3:uid="{EAEECB06-C565-45CB-B452-F30ED2C8C374}" name="Rejected Cost" dataDxfId="393" totalsRowDxfId="392" dataCellStyle="Comma"/>
    <tableColumn id="9" xr3:uid="{A256ECD2-DD8A-4720-AA2E-E68FBA8CC9AB}" name="Notes" dataDxfId="391" totalsRowDxfId="390"/>
  </tableColumns>
  <tableStyleInfo name="TableStyleLight8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FB1E3EF-1EF6-432D-BB3F-76DA35B2D455}" name="Table14567891012131516171819202122232425262728293031323334353637383940" displayName="Table14567891012131516171819202122232425262728293031323334353637383940" ref="A19:J63" totalsRowCount="1" headerRowDxfId="389" dataDxfId="387" totalsRowDxfId="385" headerRowBorderDxfId="388" tableBorderDxfId="386" totalsRowBorderDxfId="384">
  <autoFilter ref="A19:J62" xr:uid="{2F83A1BA-1B81-4D67-A9CA-A3249C01627B}"/>
  <tableColumns count="10">
    <tableColumn id="1" xr3:uid="{02CC689E-DAC3-4691-ACDC-AB288A3AEE19}" name="Category" totalsRowLabel="Total" dataDxfId="383" totalsRowDxfId="382"/>
    <tableColumn id="2" xr3:uid="{0CE9A0B9-BAC2-45EC-B2C7-5E58A3A47F23}" name="Cost Type" dataDxfId="381" totalsRowDxfId="380"/>
    <tableColumn id="3" xr3:uid="{D3B3739B-AE90-4F93-AA68-921FB97B0A88}" name="Department" dataDxfId="379" totalsRowDxfId="378"/>
    <tableColumn id="4" xr3:uid="{740BE136-C3C6-4EAC-8F50-5E68C3D99CA8}" name="Description" dataDxfId="377" totalsRowDxfId="376"/>
    <tableColumn id="5" xr3:uid="{6C71CF2C-7FC5-41D9-A09E-5244C0399CB3}" name="Submitted Cost" totalsRowFunction="sum" dataDxfId="375" totalsRowDxfId="374"/>
    <tableColumn id="6" xr3:uid="{D052DC55-746B-44B1-B621-A78C425362A4}" name="File Name" dataDxfId="373" totalsRowDxfId="372"/>
    <tableColumn id="7" xr3:uid="{11077665-B8B5-45AC-81D0-6FDAB2293947}" name="Justification" dataDxfId="371" totalsRowDxfId="370"/>
    <tableColumn id="8" xr3:uid="{31D92B91-80DD-43B1-B394-443663CCE232}" name="Accepted Cost" totalsRowFunction="sum" dataDxfId="369" totalsRowDxfId="368" dataCellStyle="Comma"/>
    <tableColumn id="11" xr3:uid="{EC0D1E7B-B10C-4CF2-BB1A-43966EAF197B}" name="Rejected Cost" dataDxfId="367" totalsRowDxfId="366" dataCellStyle="Comma"/>
    <tableColumn id="9" xr3:uid="{ED8C38F8-C902-4CA8-B177-13BA80CC3238}" name="Notes" dataDxfId="365" totalsRowDxfId="364"/>
  </tableColumns>
  <tableStyleInfo name="TableStyleLight8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9925FA5-0719-4FAB-BC0A-E2614ED7632F}" name="Table1456789101213151617181920212223242526272829303132333435363738394041" displayName="Table1456789101213151617181920212223242526272829303132333435363738394041" ref="A19:J63" totalsRowCount="1" headerRowDxfId="363" dataDxfId="361" totalsRowDxfId="359" headerRowBorderDxfId="362" tableBorderDxfId="360" totalsRowBorderDxfId="358">
  <autoFilter ref="A19:J62" xr:uid="{2F83A1BA-1B81-4D67-A9CA-A3249C01627B}"/>
  <tableColumns count="10">
    <tableColumn id="1" xr3:uid="{8623B477-588F-4058-9438-73AB05B6F48F}" name="Category" totalsRowLabel="Total" dataDxfId="357" totalsRowDxfId="356"/>
    <tableColumn id="2" xr3:uid="{4CD052C4-FFC9-41C1-8B9B-2A36F4C27FCF}" name="Cost Type" dataDxfId="355" totalsRowDxfId="354"/>
    <tableColumn id="3" xr3:uid="{31EBE4C5-78E8-4E3A-8D23-3E366EC4ADBF}" name="Department" dataDxfId="353" totalsRowDxfId="352"/>
    <tableColumn id="4" xr3:uid="{2B7ACDC6-2F51-4FC9-A804-029EF28B0840}" name="Description" dataDxfId="351" totalsRowDxfId="350"/>
    <tableColumn id="5" xr3:uid="{E7A414DA-F829-45C3-829E-E2E433BA5768}" name="Submitted Cost" totalsRowFunction="sum" dataDxfId="349" totalsRowDxfId="348"/>
    <tableColumn id="6" xr3:uid="{E3ADF46C-F970-4ED9-A31E-6BD77EECE872}" name="File Name" dataDxfId="347" totalsRowDxfId="346"/>
    <tableColumn id="7" xr3:uid="{455FA053-C16C-4184-8A04-FF40620358EE}" name="Justification" dataDxfId="345" totalsRowDxfId="344"/>
    <tableColumn id="8" xr3:uid="{56533D13-82A5-4529-BD0B-36F524B32768}" name="Accepted Cost" totalsRowFunction="sum" dataDxfId="343" totalsRowDxfId="342" dataCellStyle="Comma"/>
    <tableColumn id="11" xr3:uid="{EEB34862-386C-4B4A-AFBC-1DFA228CC7FB}" name="Rejected Cost" dataDxfId="341" totalsRowDxfId="340" dataCellStyle="Comma"/>
    <tableColumn id="9" xr3:uid="{08ED47BD-37F0-49F0-9DC9-2448E4BCE61C}" name="Notes" dataDxfId="339" totalsRowDxfId="338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D9451C-015A-4BBA-A7F9-FB624EE80562}" name="Table14" displayName="Table14" ref="A19:J63" totalsRowCount="1" headerRowDxfId="1273" dataDxfId="1271" totalsRowDxfId="1269" headerRowBorderDxfId="1272" tableBorderDxfId="1270" totalsRowBorderDxfId="1268">
  <autoFilter ref="A19:J62" xr:uid="{2F83A1BA-1B81-4D67-A9CA-A3249C01627B}"/>
  <tableColumns count="10">
    <tableColumn id="1" xr3:uid="{8796B90E-3CE8-4B37-8E23-EBF1568D343B}" name="Category" totalsRowLabel="Total" dataDxfId="1267" totalsRowDxfId="1266"/>
    <tableColumn id="2" xr3:uid="{DF834E63-ADA1-47F1-953F-D005BC8965EA}" name="Cost Type" dataDxfId="1265" totalsRowDxfId="1264"/>
    <tableColumn id="3" xr3:uid="{A1F31ADC-38B3-46FB-8D47-66A250FEF62F}" name="Department" dataDxfId="1263" totalsRowDxfId="1262"/>
    <tableColumn id="4" xr3:uid="{36CE6A25-F88E-4E18-9A50-F2020B0690D4}" name="Description" dataDxfId="1261" totalsRowDxfId="1260"/>
    <tableColumn id="5" xr3:uid="{69CBA0F3-7134-4049-9122-86514853382E}" name="Submitted Cost" totalsRowFunction="sum" dataDxfId="1259" totalsRowDxfId="1258"/>
    <tableColumn id="6" xr3:uid="{A9CF5F2B-F1E0-4A7A-A5A3-7F243AADA928}" name="File Name" dataDxfId="1257" totalsRowDxfId="1256"/>
    <tableColumn id="7" xr3:uid="{DD0236D4-5FAA-4BF6-96FE-B4766E401095}" name="Justification" dataDxfId="1255" totalsRowDxfId="1254"/>
    <tableColumn id="8" xr3:uid="{5B601638-2B4F-4585-BAB5-582238833EDE}" name="Accepted Cost" totalsRowFunction="sum" dataDxfId="1253" totalsRowDxfId="1252" dataCellStyle="Comma"/>
    <tableColumn id="11" xr3:uid="{3634ADAF-3064-467E-B6BC-4C1DD8198C25}" name="Rejected Cost" dataDxfId="1251" totalsRowDxfId="1250" dataCellStyle="Comma"/>
    <tableColumn id="9" xr3:uid="{34A163D3-16F0-4410-82D3-39655A740A89}" name="Notes" dataDxfId="1249" totalsRowDxfId="1248"/>
  </tableColumns>
  <tableStyleInfo name="TableStyleLight8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6EA34687-F47B-4923-BA6A-41285EB5BCD8}" name="Table145678910121315161718192021222324252627282930313233343536373839404142" displayName="Table145678910121315161718192021222324252627282930313233343536373839404142" ref="A19:J63" totalsRowCount="1" headerRowDxfId="337" dataDxfId="335" totalsRowDxfId="333" headerRowBorderDxfId="336" tableBorderDxfId="334" totalsRowBorderDxfId="332">
  <autoFilter ref="A19:J62" xr:uid="{2F83A1BA-1B81-4D67-A9CA-A3249C01627B}"/>
  <tableColumns count="10">
    <tableColumn id="1" xr3:uid="{7E47EA20-07D5-44E4-8E5A-A4357BD9C860}" name="Category" totalsRowLabel="Total" dataDxfId="331" totalsRowDxfId="330"/>
    <tableColumn id="2" xr3:uid="{F008DBC0-9F83-4559-A857-E833F5A86C76}" name="Cost Type" dataDxfId="329" totalsRowDxfId="328"/>
    <tableColumn id="3" xr3:uid="{C9E57D4D-9076-405A-BB63-3AA6A24652C8}" name="Department" dataDxfId="327" totalsRowDxfId="326"/>
    <tableColumn id="4" xr3:uid="{283B9778-4162-4D2C-8B38-6A7CCCA10BC6}" name="Description" dataDxfId="325" totalsRowDxfId="324"/>
    <tableColumn id="5" xr3:uid="{8CE6F9A5-AFB7-4AC4-9041-7A6BC5DE3271}" name="Submitted Cost" totalsRowFunction="sum" dataDxfId="323" totalsRowDxfId="322"/>
    <tableColumn id="6" xr3:uid="{6EC494AC-DF31-4EA6-A836-F781CC222A71}" name="File Name" dataDxfId="321" totalsRowDxfId="320"/>
    <tableColumn id="7" xr3:uid="{0FCEB8F2-BEF2-480F-8FA0-94C5664AFCCD}" name="Justification" dataDxfId="319" totalsRowDxfId="318"/>
    <tableColumn id="8" xr3:uid="{BEDC2DD9-5975-4BF9-8235-18393DABF088}" name="Accepted Cost" totalsRowFunction="sum" dataDxfId="317" totalsRowDxfId="316" dataCellStyle="Comma"/>
    <tableColumn id="11" xr3:uid="{142EBD8A-E9FA-4914-813B-734F5F36A1F4}" name="Rejected Cost" dataDxfId="315" totalsRowDxfId="314" dataCellStyle="Comma"/>
    <tableColumn id="9" xr3:uid="{F2886293-A5B9-472B-A28B-FE1FD1E47205}" name="Notes" dataDxfId="313" totalsRowDxfId="312"/>
  </tableColumns>
  <tableStyleInfo name="TableStyleLight8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6292569-5019-4677-9504-43CF16AC859C}" name="Table14567891012131516171819202122232425262728293031323334353637383940414243" displayName="Table14567891012131516171819202122232425262728293031323334353637383940414243" ref="A19:J63" totalsRowCount="1" headerRowDxfId="311" dataDxfId="309" totalsRowDxfId="307" headerRowBorderDxfId="310" tableBorderDxfId="308" totalsRowBorderDxfId="306">
  <autoFilter ref="A19:J62" xr:uid="{2F83A1BA-1B81-4D67-A9CA-A3249C01627B}"/>
  <tableColumns count="10">
    <tableColumn id="1" xr3:uid="{838236AA-C0C8-45A6-97BF-1F3D5B90AA9B}" name="Category" totalsRowLabel="Total" dataDxfId="305" totalsRowDxfId="304"/>
    <tableColumn id="2" xr3:uid="{995FE179-C5DD-4371-B4AD-06719B30729C}" name="Cost Type" dataDxfId="303" totalsRowDxfId="302"/>
    <tableColumn id="3" xr3:uid="{4B2427B0-4D2A-477E-BA78-C9EB6E97C6C2}" name="Department" dataDxfId="301" totalsRowDxfId="300"/>
    <tableColumn id="4" xr3:uid="{BFE30F56-07D5-4331-A02C-F5B473E2A7EC}" name="Description" dataDxfId="299" totalsRowDxfId="298"/>
    <tableColumn id="5" xr3:uid="{E41A5A54-38C9-4697-A10E-771146496A3B}" name="Submitted Cost" totalsRowFunction="sum" dataDxfId="297" totalsRowDxfId="296"/>
    <tableColumn id="6" xr3:uid="{0667BB51-8A6E-465F-9818-6F3F729C127E}" name="File Name" dataDxfId="295" totalsRowDxfId="294"/>
    <tableColumn id="7" xr3:uid="{00A1953A-71B3-45AB-AD95-6FE72BF237FC}" name="Justification" dataDxfId="293" totalsRowDxfId="292"/>
    <tableColumn id="8" xr3:uid="{ABBF2C3A-8AF7-4A7E-B0CD-519197D2FE6C}" name="Accepted Cost" totalsRowFunction="sum" dataDxfId="291" totalsRowDxfId="290" dataCellStyle="Comma"/>
    <tableColumn id="11" xr3:uid="{6CA04028-8BA7-45AC-A9DF-297800F28CE1}" name="Rejected Cost" dataDxfId="289" totalsRowDxfId="288" dataCellStyle="Comma"/>
    <tableColumn id="9" xr3:uid="{38A98ED2-3427-442B-8176-2C7B5101B09E}" name="Notes" dataDxfId="287" totalsRowDxfId="286"/>
  </tableColumns>
  <tableStyleInfo name="TableStyleLight8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4B65ECD-5A1D-4679-82C8-723ADFDB87B7}" name="Table1456789101213151617181920212223242526272829303132333435363738394041424344" displayName="Table1456789101213151617181920212223242526272829303132333435363738394041424344" ref="A19:J63" totalsRowCount="1" headerRowDxfId="285" dataDxfId="283" totalsRowDxfId="281" headerRowBorderDxfId="284" tableBorderDxfId="282" totalsRowBorderDxfId="280">
  <autoFilter ref="A19:J62" xr:uid="{2F83A1BA-1B81-4D67-A9CA-A3249C01627B}"/>
  <tableColumns count="10">
    <tableColumn id="1" xr3:uid="{B7462441-95C3-4584-8A71-67BE67DA008E}" name="Category" totalsRowLabel="Total" dataDxfId="279" totalsRowDxfId="278"/>
    <tableColumn id="2" xr3:uid="{C09C2AA4-6D17-469C-B532-90D3250226E3}" name="Cost Type" dataDxfId="277" totalsRowDxfId="276"/>
    <tableColumn id="3" xr3:uid="{0DBAD566-C423-4E1E-B93A-86D49D4E1221}" name="Department" dataDxfId="275" totalsRowDxfId="274"/>
    <tableColumn id="4" xr3:uid="{E948B227-0497-4418-B0E5-895EF5BE8CC4}" name="Description" dataDxfId="273" totalsRowDxfId="272"/>
    <tableColumn id="5" xr3:uid="{2E2897D6-B4AC-4FFB-B9F7-BAC5F1B7CAFA}" name="Submitted Cost" totalsRowFunction="sum" dataDxfId="271" totalsRowDxfId="270"/>
    <tableColumn id="6" xr3:uid="{0972B592-CB3D-4F7D-ACE0-52745D23BA31}" name="File Name" dataDxfId="269" totalsRowDxfId="268"/>
    <tableColumn id="7" xr3:uid="{2FA779D2-7FD9-4848-B72A-920FE748591D}" name="Justification" dataDxfId="267" totalsRowDxfId="266"/>
    <tableColumn id="8" xr3:uid="{AD1F05F2-452C-4DC3-86B9-8DEBDA28C4B4}" name="Accepted Cost" totalsRowFunction="sum" dataDxfId="265" totalsRowDxfId="264" dataCellStyle="Comma"/>
    <tableColumn id="11" xr3:uid="{934C247A-C42C-4BB2-A92E-D2C75301FA27}" name="Rejected Cost" dataDxfId="263" totalsRowDxfId="262" dataCellStyle="Comma"/>
    <tableColumn id="9" xr3:uid="{50ED0441-D5D9-450D-81B2-B80AC8C87698}" name="Notes" dataDxfId="261" totalsRowDxfId="260"/>
  </tableColumns>
  <tableStyleInfo name="TableStyleLight8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0B715F7-94FD-4FCB-95CB-D342A85FA7CC}" name="Table145678910121315161718192021222324252627282930313233343536373839404142434445" displayName="Table145678910121315161718192021222324252627282930313233343536373839404142434445" ref="A19:J63" totalsRowCount="1" headerRowDxfId="259" dataDxfId="257" totalsRowDxfId="255" headerRowBorderDxfId="258" tableBorderDxfId="256" totalsRowBorderDxfId="254">
  <autoFilter ref="A19:J62" xr:uid="{2F83A1BA-1B81-4D67-A9CA-A3249C01627B}"/>
  <tableColumns count="10">
    <tableColumn id="1" xr3:uid="{AA36035A-E61E-4700-AB01-AA86512EFB38}" name="Category" totalsRowLabel="Total" dataDxfId="253" totalsRowDxfId="252"/>
    <tableColumn id="2" xr3:uid="{8996C0AD-4C8A-40B5-82FF-F3A2BA89C9B1}" name="Cost Type" dataDxfId="251" totalsRowDxfId="250"/>
    <tableColumn id="3" xr3:uid="{7F221AF6-6ED3-4A4E-8373-6A6939E57004}" name="Department" dataDxfId="249" totalsRowDxfId="248"/>
    <tableColumn id="4" xr3:uid="{7DA26D17-3EBA-428A-B2B0-9507CCA5EA17}" name="Description" dataDxfId="247" totalsRowDxfId="246"/>
    <tableColumn id="5" xr3:uid="{CD1FE6E3-21F2-47A6-8BF6-F7A044F2E262}" name="Submitted Cost" totalsRowFunction="sum" dataDxfId="245" totalsRowDxfId="244"/>
    <tableColumn id="6" xr3:uid="{F9BA5915-A9DD-4208-BD8F-B1801B1E5C99}" name="File Name" dataDxfId="243" totalsRowDxfId="242"/>
    <tableColumn id="7" xr3:uid="{8980EB03-E72A-418C-916E-978165772380}" name="Justification" dataDxfId="241" totalsRowDxfId="240"/>
    <tableColumn id="8" xr3:uid="{DAF5C341-48D7-48C3-A9A4-47E39B7EFE84}" name="Accepted Cost" totalsRowFunction="sum" dataDxfId="239" totalsRowDxfId="238" dataCellStyle="Comma"/>
    <tableColumn id="11" xr3:uid="{1B872961-0045-4D41-9EF0-852D1F27F1F9}" name="Rejected Cost" dataDxfId="237" totalsRowDxfId="236" dataCellStyle="Comma"/>
    <tableColumn id="9" xr3:uid="{CB93E98F-99F8-477C-8AB8-14577FEAEF25}" name="Notes" dataDxfId="235" totalsRowDxfId="234"/>
  </tableColumns>
  <tableStyleInfo name="TableStyleLight8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F5E495A4-986A-425E-9F83-66D11580F7DB}" name="Table14567891012131516171819202122232425262728293031323334353637383940414243444546" displayName="Table14567891012131516171819202122232425262728293031323334353637383940414243444546" ref="A19:J63" totalsRowCount="1" headerRowDxfId="233" dataDxfId="231" totalsRowDxfId="229" headerRowBorderDxfId="232" tableBorderDxfId="230" totalsRowBorderDxfId="228">
  <autoFilter ref="A19:J62" xr:uid="{2F83A1BA-1B81-4D67-A9CA-A3249C01627B}"/>
  <tableColumns count="10">
    <tableColumn id="1" xr3:uid="{9DD81621-41D9-4278-B832-EE0EF60F025F}" name="Category" totalsRowLabel="Total" dataDxfId="227" totalsRowDxfId="226"/>
    <tableColumn id="2" xr3:uid="{08D13ABB-6CB9-4399-8391-77A852287F21}" name="Cost Type" dataDxfId="225" totalsRowDxfId="224"/>
    <tableColumn id="3" xr3:uid="{1C27AD33-9822-459B-B8E9-5FCDA5E52A28}" name="Department" dataDxfId="223" totalsRowDxfId="222"/>
    <tableColumn id="4" xr3:uid="{705558C3-44FF-4911-A8B7-D50E3A1F7070}" name="Description" dataDxfId="221" totalsRowDxfId="220"/>
    <tableColumn id="5" xr3:uid="{4F1EE927-7085-4E13-BD0B-DCDC92CA30B9}" name="Submitted Cost" totalsRowFunction="sum" dataDxfId="219" totalsRowDxfId="218"/>
    <tableColumn id="6" xr3:uid="{4127E94B-B571-4508-878E-472AB88B0BD0}" name="File Name" dataDxfId="217" totalsRowDxfId="216"/>
    <tableColumn id="7" xr3:uid="{BF1E2694-A199-4491-BF05-DE62F9495ADA}" name="Justification" dataDxfId="215" totalsRowDxfId="214"/>
    <tableColumn id="8" xr3:uid="{FCFC3F6F-F4D2-4C4D-9B1D-943A792DD880}" name="Accepted Cost" totalsRowFunction="sum" dataDxfId="213" totalsRowDxfId="212" dataCellStyle="Comma"/>
    <tableColumn id="11" xr3:uid="{A964EC20-12CB-4F66-A597-BD05904C131B}" name="Rejected Cost" dataDxfId="211" totalsRowDxfId="210" dataCellStyle="Comma"/>
    <tableColumn id="9" xr3:uid="{547FB574-D1A1-4857-BC3C-19073026B56D}" name="Notes" dataDxfId="209" totalsRowDxfId="208"/>
  </tableColumns>
  <tableStyleInfo name="TableStyleLight8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5698F74-7F06-48AC-ABE7-5EAF90E7EB55}" name="Table1456789101213151617181920212223242526272829303132333435363738394041424344454647" displayName="Table1456789101213151617181920212223242526272829303132333435363738394041424344454647" ref="A19:J63" totalsRowCount="1" headerRowDxfId="207" dataDxfId="205" totalsRowDxfId="203" headerRowBorderDxfId="206" tableBorderDxfId="204" totalsRowBorderDxfId="202">
  <autoFilter ref="A19:J62" xr:uid="{2F83A1BA-1B81-4D67-A9CA-A3249C01627B}"/>
  <tableColumns count="10">
    <tableColumn id="1" xr3:uid="{4987D683-60D3-4A94-8092-736B5762C538}" name="Category" totalsRowLabel="Total" dataDxfId="201" totalsRowDxfId="200"/>
    <tableColumn id="2" xr3:uid="{44A76771-3707-44B2-ADBD-4157D0010F10}" name="Cost Type" dataDxfId="199" totalsRowDxfId="198"/>
    <tableColumn id="3" xr3:uid="{FB6B92E6-B867-4382-90AF-8456015AB91F}" name="Department" dataDxfId="197" totalsRowDxfId="196"/>
    <tableColumn id="4" xr3:uid="{60FFB3B2-1CBD-4899-A532-B43E73A99A16}" name="Description" dataDxfId="195" totalsRowDxfId="194"/>
    <tableColumn id="5" xr3:uid="{D2B140BD-E48F-4D93-AC84-85EB6D84DBF0}" name="Submitted Cost" totalsRowFunction="sum" dataDxfId="193" totalsRowDxfId="192"/>
    <tableColumn id="6" xr3:uid="{C8903AE6-FA72-45A6-B364-05C914616050}" name="File Name" dataDxfId="191" totalsRowDxfId="190"/>
    <tableColumn id="7" xr3:uid="{2EA3C7B4-C2FA-4CCD-B3F4-64152E037CD9}" name="Justification" dataDxfId="189" totalsRowDxfId="188"/>
    <tableColumn id="8" xr3:uid="{68DD789B-8FAD-4CD4-BD43-554B53234C87}" name="Accepted Cost" totalsRowFunction="sum" dataDxfId="187" totalsRowDxfId="186" dataCellStyle="Comma"/>
    <tableColumn id="11" xr3:uid="{4972628C-D736-46EB-B259-A7776AC21A61}" name="Rejected Cost" dataDxfId="185" totalsRowDxfId="184" dataCellStyle="Comma"/>
    <tableColumn id="9" xr3:uid="{4D83C194-5B13-4CB9-8F8A-12182A43388E}" name="Notes" dataDxfId="183" totalsRowDxfId="182"/>
  </tableColumns>
  <tableStyleInfo name="TableStyleLight8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F8454C4-FA88-428C-B1F8-6662B4D2B80F}" name="Table145678910121315161718192021222324252627282930313233343536373839404142434445464748" displayName="Table145678910121315161718192021222324252627282930313233343536373839404142434445464748" ref="A19:J63" totalsRowCount="1" headerRowDxfId="181" dataDxfId="179" totalsRowDxfId="177" headerRowBorderDxfId="180" tableBorderDxfId="178" totalsRowBorderDxfId="176">
  <autoFilter ref="A19:J62" xr:uid="{2F83A1BA-1B81-4D67-A9CA-A3249C01627B}"/>
  <tableColumns count="10">
    <tableColumn id="1" xr3:uid="{FEE525F7-EE4C-48DB-8B2B-418012EBE21F}" name="Category" totalsRowLabel="Total" dataDxfId="175" totalsRowDxfId="174"/>
    <tableColumn id="2" xr3:uid="{7B7BBF02-99EF-4EEC-AF21-4A6E5C54DD6A}" name="Cost Type" dataDxfId="173" totalsRowDxfId="172"/>
    <tableColumn id="3" xr3:uid="{7FC2F7A1-4494-44A2-AAD7-724CE6261E49}" name="Department" dataDxfId="171" totalsRowDxfId="170"/>
    <tableColumn id="4" xr3:uid="{16DA5C93-DCA6-4905-A94A-367BB6C3CA53}" name="Description" dataDxfId="169" totalsRowDxfId="168"/>
    <tableColumn id="5" xr3:uid="{0BC1D1B3-E082-4FC0-BC71-EBDDC173B06F}" name="Submitted Cost" totalsRowFunction="sum" dataDxfId="167" totalsRowDxfId="166"/>
    <tableColumn id="6" xr3:uid="{729AE6B3-1213-418C-8EAF-6C146BF8ED81}" name="File Name" dataDxfId="165" totalsRowDxfId="164"/>
    <tableColumn id="7" xr3:uid="{6E93BF75-95EC-4CBA-AD8A-11935344860C}" name="Justification" dataDxfId="163" totalsRowDxfId="162"/>
    <tableColumn id="8" xr3:uid="{234B34CB-B1C8-4769-8657-C4A877FFBC9D}" name="Accepted Cost" totalsRowFunction="sum" dataDxfId="161" totalsRowDxfId="160" dataCellStyle="Comma"/>
    <tableColumn id="11" xr3:uid="{B8660663-1765-404F-ADCA-70805AD728EB}" name="Rejected Cost" dataDxfId="159" totalsRowDxfId="158" dataCellStyle="Comma"/>
    <tableColumn id="9" xr3:uid="{7375FA73-AD32-4C61-BC10-51E59648EBEE}" name="Notes" dataDxfId="157" totalsRowDxfId="156"/>
  </tableColumns>
  <tableStyleInfo name="TableStyleLight8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D7FD52E-90EC-4EB3-A2CA-0BE8BEB7678D}" name="Table14567891012131516171819202122232425262728293031323334353637383940414243444546474849" displayName="Table14567891012131516171819202122232425262728293031323334353637383940414243444546474849" ref="A19:J63" totalsRowCount="1" headerRowDxfId="155" dataDxfId="153" totalsRowDxfId="151" headerRowBorderDxfId="154" tableBorderDxfId="152" totalsRowBorderDxfId="150">
  <autoFilter ref="A19:J62" xr:uid="{2F83A1BA-1B81-4D67-A9CA-A3249C01627B}"/>
  <tableColumns count="10">
    <tableColumn id="1" xr3:uid="{B5C18472-412E-4F63-A473-01A7CB688533}" name="Category" totalsRowLabel="Total" dataDxfId="149" totalsRowDxfId="148"/>
    <tableColumn id="2" xr3:uid="{D7432963-D322-4CD3-B004-10710624A100}" name="Cost Type" dataDxfId="147" totalsRowDxfId="146"/>
    <tableColumn id="3" xr3:uid="{310ACCA2-8D0C-4666-8362-E1F31AEDD013}" name="Department" dataDxfId="145" totalsRowDxfId="144"/>
    <tableColumn id="4" xr3:uid="{8A9A7BAC-1990-43C2-818D-58B5D527FF91}" name="Description" dataDxfId="143" totalsRowDxfId="142"/>
    <tableColumn id="5" xr3:uid="{D7F7AACF-1989-473C-AA1E-07B14A8660C0}" name="Submitted Cost" totalsRowFunction="sum" dataDxfId="141" totalsRowDxfId="140"/>
    <tableColumn id="6" xr3:uid="{BF9F3FD5-39C2-412E-88D5-8C287878EC1A}" name="File Name" dataDxfId="139" totalsRowDxfId="138"/>
    <tableColumn id="7" xr3:uid="{337410EA-0145-4AB2-AC63-D9E920B5D5CF}" name="Justification" dataDxfId="137" totalsRowDxfId="136"/>
    <tableColumn id="8" xr3:uid="{0331B414-EBD3-46B3-8D23-8DCDFB5434BB}" name="Accepted Cost" totalsRowFunction="sum" dataDxfId="135" totalsRowDxfId="134" dataCellStyle="Comma"/>
    <tableColumn id="11" xr3:uid="{2583771D-634D-4D95-B00F-5CBFEA813F64}" name="Rejected Cost" dataDxfId="133" totalsRowDxfId="132" dataCellStyle="Comma"/>
    <tableColumn id="9" xr3:uid="{92544D10-C362-49A7-8EED-B20427A4EA18}" name="Notes" dataDxfId="131" totalsRowDxfId="130"/>
  </tableColumns>
  <tableStyleInfo name="TableStyleLight8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F79DD3A-319F-4DEE-8E1D-472F5E2A134C}" name="Table1456789101213151617181920212223242526272829303132333435363738394041424344454647484950" displayName="Table1456789101213151617181920212223242526272829303132333435363738394041424344454647484950" ref="A19:J63" totalsRowCount="1" headerRowDxfId="129" dataDxfId="127" totalsRowDxfId="125" headerRowBorderDxfId="128" tableBorderDxfId="126" totalsRowBorderDxfId="124">
  <autoFilter ref="A19:J62" xr:uid="{2F83A1BA-1B81-4D67-A9CA-A3249C01627B}"/>
  <tableColumns count="10">
    <tableColumn id="1" xr3:uid="{A42CD266-41AD-4E6B-8644-FC88D2E0C443}" name="Category" totalsRowLabel="Total" dataDxfId="123" totalsRowDxfId="122"/>
    <tableColumn id="2" xr3:uid="{AE50515A-DCC4-49BA-8A46-B594A6A4162A}" name="Cost Type" dataDxfId="121" totalsRowDxfId="120"/>
    <tableColumn id="3" xr3:uid="{F567AE9F-9614-4C45-B4F7-2EFF36506157}" name="Department" dataDxfId="119" totalsRowDxfId="118"/>
    <tableColumn id="4" xr3:uid="{6C1BA24E-0E16-41F2-99A3-54DBF8D6CB35}" name="Description" dataDxfId="117" totalsRowDxfId="116"/>
    <tableColumn id="5" xr3:uid="{DAE9DC84-1FFD-4F1F-9C5A-6D732DFA67F5}" name="Submitted Cost" totalsRowFunction="sum" dataDxfId="115" totalsRowDxfId="114"/>
    <tableColumn id="6" xr3:uid="{CB886D69-D3CE-43E6-890B-F5C97DF231D3}" name="File Name" dataDxfId="113" totalsRowDxfId="112"/>
    <tableColumn id="7" xr3:uid="{5DB27574-4C85-45A4-BF3C-263209816069}" name="Justification" dataDxfId="111" totalsRowDxfId="110"/>
    <tableColumn id="8" xr3:uid="{E36D9B01-551C-498D-B04D-748D9548815C}" name="Accepted Cost" totalsRowFunction="sum" dataDxfId="109" totalsRowDxfId="108" dataCellStyle="Comma"/>
    <tableColumn id="11" xr3:uid="{B01622DE-0FD1-4A91-92ED-D2073653DFAB}" name="Rejected Cost" dataDxfId="107" totalsRowDxfId="106" dataCellStyle="Comma"/>
    <tableColumn id="9" xr3:uid="{086ABC34-F87E-46BF-8C3A-D5D09B372517}" name="Notes" dataDxfId="105" totalsRowDxfId="104"/>
  </tableColumns>
  <tableStyleInfo name="TableStyleLight8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10136F2-A475-485A-8AD2-C6FFDF0ABD4A}" name="Table145678910121315161718192021222324252627282930313233343536373839404142434445464748495051" displayName="Table145678910121315161718192021222324252627282930313233343536373839404142434445464748495051" ref="A19:J63" totalsRowCount="1" headerRowDxfId="103" dataDxfId="101" totalsRowDxfId="99" headerRowBorderDxfId="102" tableBorderDxfId="100" totalsRowBorderDxfId="98">
  <autoFilter ref="A19:J62" xr:uid="{2F83A1BA-1B81-4D67-A9CA-A3249C01627B}"/>
  <tableColumns count="10">
    <tableColumn id="1" xr3:uid="{F686DAB5-6640-4B11-9591-66315912AB94}" name="Category" totalsRowLabel="Total" dataDxfId="97" totalsRowDxfId="96"/>
    <tableColumn id="2" xr3:uid="{8EF1BBE7-BD49-4858-90B3-3214317FA80E}" name="Cost Type" dataDxfId="95" totalsRowDxfId="94"/>
    <tableColumn id="3" xr3:uid="{1E848466-04AD-4542-8BC0-6B096A1DD722}" name="Department" dataDxfId="93" totalsRowDxfId="92"/>
    <tableColumn id="4" xr3:uid="{9CE2E55D-D274-4A99-9C06-6A32EC8F1ED6}" name="Description" dataDxfId="91" totalsRowDxfId="90"/>
    <tableColumn id="5" xr3:uid="{2F9991F4-238D-4D64-8557-8A4A63D4B607}" name="Submitted Cost" totalsRowFunction="sum" dataDxfId="89" totalsRowDxfId="88"/>
    <tableColumn id="6" xr3:uid="{D9A6ECCD-A735-415F-98D0-57149BFCFE6C}" name="File Name" dataDxfId="87" totalsRowDxfId="86"/>
    <tableColumn id="7" xr3:uid="{BC4C3F73-45AC-4BD4-9CDF-17B2391D07CA}" name="Justification" dataDxfId="85" totalsRowDxfId="84"/>
    <tableColumn id="8" xr3:uid="{4DF61B66-8482-4124-B9D2-E3B1B0CB5E93}" name="Accepted Cost" totalsRowFunction="sum" dataDxfId="83" totalsRowDxfId="82" dataCellStyle="Comma"/>
    <tableColumn id="11" xr3:uid="{BEEA2B05-4A8D-4159-9670-92F8A692D418}" name="Rejected Cost" dataDxfId="81" totalsRowDxfId="80" dataCellStyle="Comma"/>
    <tableColumn id="9" xr3:uid="{B168830C-4CBE-4A9F-B80E-0E24EAD674B4}" name="Notes" dataDxfId="79" totalsRowDxfId="78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4B520B-F42C-4C30-8A91-0BA27F7CD7C5}" name="Table145" displayName="Table145" ref="A19:J63" totalsRowCount="1" headerRowDxfId="1247" dataDxfId="1245" totalsRowDxfId="1243" headerRowBorderDxfId="1246" tableBorderDxfId="1244" totalsRowBorderDxfId="1242">
  <autoFilter ref="A19:J62" xr:uid="{2F83A1BA-1B81-4D67-A9CA-A3249C01627B}"/>
  <tableColumns count="10">
    <tableColumn id="1" xr3:uid="{36A39AB4-11FB-4088-B313-E25F40FA1E14}" name="Category" totalsRowLabel="Total" dataDxfId="1241" totalsRowDxfId="1240"/>
    <tableColumn id="2" xr3:uid="{D0763D3D-5C86-4AF5-91B5-1F8401036967}" name="Cost Type" dataDxfId="1239" totalsRowDxfId="1238"/>
    <tableColumn id="3" xr3:uid="{2B65C47B-83BB-4426-B788-A7470B06A096}" name="Department" dataDxfId="1237" totalsRowDxfId="1236"/>
    <tableColumn id="4" xr3:uid="{170048F8-259C-400B-8E16-39426E1C5E92}" name="Description" dataDxfId="1235" totalsRowDxfId="1234"/>
    <tableColumn id="5" xr3:uid="{6F339BD1-2346-4D2A-A0FD-3F6217A6018B}" name="Submitted Cost" totalsRowFunction="sum" dataDxfId="1233" totalsRowDxfId="1232"/>
    <tableColumn id="6" xr3:uid="{2204A1E2-4BE4-436D-9D52-84E94BC344B3}" name="File Name" dataDxfId="1231" totalsRowDxfId="1230"/>
    <tableColumn id="7" xr3:uid="{6AE488D6-D1F6-4696-A242-6DE904411A1D}" name="Justification" dataDxfId="1229" totalsRowDxfId="1228"/>
    <tableColumn id="8" xr3:uid="{424077DB-454F-4265-A6E4-EBAAD0F78638}" name="Accepted Cost" totalsRowFunction="sum" dataDxfId="1227" totalsRowDxfId="1226" dataCellStyle="Comma"/>
    <tableColumn id="11" xr3:uid="{C91CF0D3-95CE-4377-8B61-45C7061FCDB7}" name="Rejected Cost" dataDxfId="1225" totalsRowDxfId="1224" dataCellStyle="Comma"/>
    <tableColumn id="9" xr3:uid="{31E8EB56-F9BC-4650-8EDF-F6F1DC6F6704}" name="Notes" dataDxfId="1223" totalsRowDxfId="1222"/>
  </tableColumns>
  <tableStyleInfo name="TableStyleLight8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FB43123-BBDF-4B2B-991D-8D65B6B3F9AE}" name="Table14567891012131516171819202122232425262728293031323334353637383940414243444546474849505152" displayName="Table14567891012131516171819202122232425262728293031323334353637383940414243444546474849505152" ref="A19:J63" totalsRowCount="1" headerRowDxfId="77" dataDxfId="75" totalsRowDxfId="73" headerRowBorderDxfId="76" tableBorderDxfId="74" totalsRowBorderDxfId="72">
  <autoFilter ref="A19:J62" xr:uid="{2F83A1BA-1B81-4D67-A9CA-A3249C01627B}"/>
  <tableColumns count="10">
    <tableColumn id="1" xr3:uid="{F6EE76B2-63C9-4565-8EA0-858D5E783141}" name="Category" totalsRowLabel="Total" dataDxfId="71" totalsRowDxfId="70"/>
    <tableColumn id="2" xr3:uid="{357D6E71-2A6F-4B4E-9215-E45B8A26D58F}" name="Cost Type" dataDxfId="69" totalsRowDxfId="68"/>
    <tableColumn id="3" xr3:uid="{3A7A7D81-7582-4EF4-A857-10399092ED83}" name="Department" dataDxfId="67" totalsRowDxfId="66"/>
    <tableColumn id="4" xr3:uid="{5633E4DA-728A-4B1A-AED9-36962C4B3787}" name="Description" dataDxfId="65" totalsRowDxfId="64"/>
    <tableColumn id="5" xr3:uid="{8638524C-B126-491D-8048-03DC1D22F89B}" name="Submitted Cost" totalsRowFunction="sum" dataDxfId="63" totalsRowDxfId="62"/>
    <tableColumn id="6" xr3:uid="{A0561AAC-1EFA-431D-AD13-69360C57F1DD}" name="File Name" dataDxfId="61" totalsRowDxfId="60"/>
    <tableColumn id="7" xr3:uid="{C27C4CBC-3895-44BC-9BC3-DF4236A00246}" name="Justification" dataDxfId="59" totalsRowDxfId="58"/>
    <tableColumn id="8" xr3:uid="{4B760404-234D-4C75-B004-045515BF3CF0}" name="Accepted Cost" totalsRowFunction="sum" dataDxfId="57" totalsRowDxfId="56" dataCellStyle="Comma"/>
    <tableColumn id="11" xr3:uid="{D3BFF931-B3F0-4121-B5EC-654003507EF6}" name="Rejected Cost" dataDxfId="55" totalsRowDxfId="54" dataCellStyle="Comma"/>
    <tableColumn id="9" xr3:uid="{78F0EA38-0E28-4E7A-B64D-2936371A14DA}" name="Notes" dataDxfId="53" totalsRowDxfId="52"/>
  </tableColumns>
  <tableStyleInfo name="TableStyleLight8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ABE787F-DCD3-40D0-A2BC-7E75126133D8}" name="Table1456789101213151617181920212223242526272829303132333435363738394041424344454647484950515253" displayName="Table1456789101213151617181920212223242526272829303132333435363738394041424344454647484950515253" ref="A19:J63" totalsRowCount="1" headerRowDxfId="51" dataDxfId="49" totalsRowDxfId="47" headerRowBorderDxfId="50" tableBorderDxfId="48" totalsRowBorderDxfId="46">
  <autoFilter ref="A19:J62" xr:uid="{2F83A1BA-1B81-4D67-A9CA-A3249C01627B}"/>
  <tableColumns count="10">
    <tableColumn id="1" xr3:uid="{871B600F-8CBB-4BFA-B61F-558EAD9F6A5B}" name="Category" totalsRowLabel="Total" dataDxfId="45" totalsRowDxfId="44"/>
    <tableColumn id="2" xr3:uid="{C6229853-8601-4089-9754-D066E51C322B}" name="Cost Type" dataDxfId="43" totalsRowDxfId="42"/>
    <tableColumn id="3" xr3:uid="{A8708ECF-C58E-409D-91A3-78AF165D9FE9}" name="Department" dataDxfId="41" totalsRowDxfId="40"/>
    <tableColumn id="4" xr3:uid="{085C8283-0F11-43E7-877A-BDE40AAF2F28}" name="Description" dataDxfId="39" totalsRowDxfId="38"/>
    <tableColumn id="5" xr3:uid="{BAF9E9AD-960A-4122-B6D5-3B4A8BE71406}" name="Submitted Cost" totalsRowFunction="sum" dataDxfId="37" totalsRowDxfId="36"/>
    <tableColumn id="6" xr3:uid="{9B5EBFD1-2B98-4B9D-8F76-C257A75F9C74}" name="File Name" dataDxfId="35" totalsRowDxfId="34"/>
    <tableColumn id="7" xr3:uid="{D2EC9F20-64AF-4793-9262-7FD12FFE3D7B}" name="Justification" dataDxfId="33" totalsRowDxfId="32"/>
    <tableColumn id="8" xr3:uid="{923E5C5E-92F2-4233-95CA-88E5576B076F}" name="Accepted Cost" totalsRowFunction="sum" dataDxfId="31" totalsRowDxfId="30" dataCellStyle="Comma"/>
    <tableColumn id="11" xr3:uid="{1269AC7F-2D77-4058-9A51-2AA33ABD2DC0}" name="Rejected Cost" dataDxfId="29" totalsRowDxfId="28" dataCellStyle="Comma"/>
    <tableColumn id="9" xr3:uid="{FC5826BF-0F34-4684-8C32-DCB66117DFDD}" name="Notes" dataDxfId="27" totalsRowDxfId="26"/>
  </tableColumns>
  <tableStyleInfo name="TableStyleLight8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15C03D8-1EA7-42A6-9325-479FE965A3EB}" name="Table145678910121315161718192021222324252627282930313233343536373839404142434445464748495051525354" displayName="Table145678910121315161718192021222324252627282930313233343536373839404142434445464748495051525354" ref="A19:J63" totalsRowCount="1" headerRowDxfId="25" dataDxfId="23" totalsRowDxfId="21" headerRowBorderDxfId="24" tableBorderDxfId="22" totalsRowBorderDxfId="20">
  <autoFilter ref="A19:J62" xr:uid="{2F83A1BA-1B81-4D67-A9CA-A3249C01627B}"/>
  <tableColumns count="10">
    <tableColumn id="1" xr3:uid="{73492F3F-9B5E-4A8C-9FB2-20D0CA95A154}" name="Category" totalsRowLabel="Total" dataDxfId="19" totalsRowDxfId="18"/>
    <tableColumn id="2" xr3:uid="{1C29ACC7-EE60-4C9F-8180-2F20E189DDD4}" name="Cost Type" dataDxfId="17" totalsRowDxfId="16"/>
    <tableColumn id="3" xr3:uid="{1CC1A9B6-1F8F-4F96-B6C8-ED8C2C4D0D50}" name="Department" dataDxfId="15" totalsRowDxfId="14"/>
    <tableColumn id="4" xr3:uid="{D37D63A6-DE23-4399-A548-D0C7549C91D0}" name="Description" dataDxfId="13" totalsRowDxfId="12"/>
    <tableColumn id="5" xr3:uid="{D253A06B-0290-40B1-A4FA-ADAC63816F1B}" name="Submitted Cost" totalsRowFunction="sum" dataDxfId="11" totalsRowDxfId="10"/>
    <tableColumn id="6" xr3:uid="{11DF7ED7-7CEA-46F2-86DC-055D29AF0D7D}" name="File Name" dataDxfId="9" totalsRowDxfId="8"/>
    <tableColumn id="7" xr3:uid="{0C1D4618-C09F-4683-8307-662BC6222D98}" name="Justification" dataDxfId="7" totalsRowDxfId="6"/>
    <tableColumn id="8" xr3:uid="{9039FE8A-FBDD-40E3-8282-FE3A8C4410FD}" name="Accepted Cost" totalsRowFunction="sum" dataDxfId="5" totalsRowDxfId="4" dataCellStyle="Comma"/>
    <tableColumn id="11" xr3:uid="{B59C91A8-25F1-4669-B33A-90C7D89F013B}" name="Rejected Cost" dataDxfId="3" totalsRowDxfId="2" dataCellStyle="Comma"/>
    <tableColumn id="9" xr3:uid="{450BF78A-E496-40AA-9ECA-A14734C3F068}" name="Notes" dataDxfId="1" totalsRowDxfId="0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B3B134-5EF1-4772-B3B5-FA9670E2C944}" name="Table1456" displayName="Table1456" ref="A19:J63" totalsRowCount="1" headerRowDxfId="1221" dataDxfId="1219" totalsRowDxfId="1217" headerRowBorderDxfId="1220" tableBorderDxfId="1218" totalsRowBorderDxfId="1216">
  <autoFilter ref="A19:J62" xr:uid="{2F83A1BA-1B81-4D67-A9CA-A3249C01627B}"/>
  <tableColumns count="10">
    <tableColumn id="1" xr3:uid="{6B2FD280-FDBA-4D0A-8C30-74C505EB14DA}" name="Category" totalsRowLabel="Total" dataDxfId="1215" totalsRowDxfId="1214"/>
    <tableColumn id="2" xr3:uid="{B3B88DC9-2808-4A10-BD49-38F0E8BF7481}" name="Cost Type" dataDxfId="1213" totalsRowDxfId="1212"/>
    <tableColumn id="3" xr3:uid="{919FCF45-0BA2-4640-B812-24B9ED3CEFDD}" name="Department" dataDxfId="1211" totalsRowDxfId="1210"/>
    <tableColumn id="4" xr3:uid="{8F71819F-4A14-487D-9E2D-A25EC4AC93CB}" name="Description" dataDxfId="1209" totalsRowDxfId="1208"/>
    <tableColumn id="5" xr3:uid="{7C61C3D1-819B-4E2C-B4E7-FE55F107CD9B}" name="Submitted Cost" totalsRowFunction="sum" dataDxfId="1207" totalsRowDxfId="1206"/>
    <tableColumn id="6" xr3:uid="{AEE197F7-765D-4A64-90D8-429CFEFB1B72}" name="File Name" dataDxfId="1205" totalsRowDxfId="1204"/>
    <tableColumn id="7" xr3:uid="{7269E8A8-A771-47CC-AC89-10A98896FC8A}" name="Justification" dataDxfId="1203" totalsRowDxfId="1202"/>
    <tableColumn id="8" xr3:uid="{34507767-F61F-4EAD-AA46-F79617329EC1}" name="Accepted Cost" totalsRowFunction="sum" dataDxfId="1201" totalsRowDxfId="1200" dataCellStyle="Comma"/>
    <tableColumn id="11" xr3:uid="{17D24BDC-F186-40B1-A2D3-23C7E88BCABD}" name="Rejected Cost" dataDxfId="1199" totalsRowDxfId="1198" dataCellStyle="Comma"/>
    <tableColumn id="9" xr3:uid="{5CD5D99D-CDF8-47A8-866D-B633D24D170B}" name="Notes" dataDxfId="1197" totalsRowDxfId="1196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E4B5FA5-CFF4-49EE-BA4C-45B8FA0A5BF0}" name="Table14567" displayName="Table14567" ref="A19:J63" totalsRowCount="1" headerRowDxfId="1195" dataDxfId="1193" totalsRowDxfId="1191" headerRowBorderDxfId="1194" tableBorderDxfId="1192" totalsRowBorderDxfId="1190">
  <autoFilter ref="A19:J62" xr:uid="{2F83A1BA-1B81-4D67-A9CA-A3249C01627B}"/>
  <tableColumns count="10">
    <tableColumn id="1" xr3:uid="{DB2F9308-6D40-4664-86FB-C06B0AD19820}" name="Category" totalsRowLabel="Total" dataDxfId="1189" totalsRowDxfId="1188"/>
    <tableColumn id="2" xr3:uid="{54BDEFF5-B553-4987-993F-BAC7A0662E94}" name="Cost Type" dataDxfId="1187" totalsRowDxfId="1186"/>
    <tableColumn id="3" xr3:uid="{0B65A711-7DC6-4C7B-84CE-5E951227062D}" name="Department" dataDxfId="1185" totalsRowDxfId="1184"/>
    <tableColumn id="4" xr3:uid="{EEC95CDB-FDEE-4EC1-BE34-B399D511D120}" name="Description" dataDxfId="1183" totalsRowDxfId="1182"/>
    <tableColumn id="5" xr3:uid="{01DF94C3-4AB8-4FFE-A6F3-047F94272149}" name="Submitted Cost" totalsRowFunction="sum" dataDxfId="1181" totalsRowDxfId="1180"/>
    <tableColumn id="6" xr3:uid="{56F3C38C-BD1C-46C8-88F8-0E718E14B1DE}" name="File Name" dataDxfId="1179" totalsRowDxfId="1178"/>
    <tableColumn id="7" xr3:uid="{4C0CE8FF-1373-43A3-8630-69D196C2152B}" name="Justification" dataDxfId="1177" totalsRowDxfId="1176"/>
    <tableColumn id="8" xr3:uid="{246D5A09-51D8-434E-A700-CDF3CBDB889E}" name="Accepted Cost" totalsRowFunction="sum" dataDxfId="1175" totalsRowDxfId="1174" dataCellStyle="Comma"/>
    <tableColumn id="11" xr3:uid="{8AC4DD39-488A-41D1-A8DA-0F81EE28314E}" name="Rejected Cost" dataDxfId="1173" totalsRowDxfId="1172" dataCellStyle="Comma"/>
    <tableColumn id="9" xr3:uid="{2ECCED86-2B11-42A4-952A-58128B21B565}" name="Notes" dataDxfId="1171" totalsRowDxfId="1170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DA5512-1315-48E3-94A3-881C105819B4}" name="Table145678" displayName="Table145678" ref="A19:J63" totalsRowCount="1" headerRowDxfId="1169" dataDxfId="1167" totalsRowDxfId="1165" headerRowBorderDxfId="1168" tableBorderDxfId="1166" totalsRowBorderDxfId="1164">
  <autoFilter ref="A19:J62" xr:uid="{2F83A1BA-1B81-4D67-A9CA-A3249C01627B}"/>
  <tableColumns count="10">
    <tableColumn id="1" xr3:uid="{4322C408-368A-4DE2-A0A7-8630F963A5F3}" name="Category" totalsRowLabel="Total" dataDxfId="1163" totalsRowDxfId="1162"/>
    <tableColumn id="2" xr3:uid="{94F3BA14-CB27-4380-A7B5-2E559499093E}" name="Cost Type" dataDxfId="1161" totalsRowDxfId="1160"/>
    <tableColumn id="3" xr3:uid="{BED2F600-C823-4349-A217-C5924D1876DE}" name="Department" dataDxfId="1159" totalsRowDxfId="1158"/>
    <tableColumn id="4" xr3:uid="{4B1DB689-753F-4793-9C67-D7D135CC19BB}" name="Description" dataDxfId="1157" totalsRowDxfId="1156"/>
    <tableColumn id="5" xr3:uid="{A0020C36-15D3-4EB7-870E-47D8A6415284}" name="Submitted Cost" totalsRowFunction="sum" dataDxfId="1155" totalsRowDxfId="1154"/>
    <tableColumn id="6" xr3:uid="{1BD83AE0-20AA-489B-946A-AA92AFE37705}" name="File Name" dataDxfId="1153" totalsRowDxfId="1152"/>
    <tableColumn id="7" xr3:uid="{4F0A8133-24BF-4B38-A656-A279D61C21A5}" name="Justification" dataDxfId="1151" totalsRowDxfId="1150"/>
    <tableColumn id="8" xr3:uid="{56E64163-89F2-4499-B0EF-7A9D61C7C9A8}" name="Accepted Cost" totalsRowFunction="sum" dataDxfId="1149" totalsRowDxfId="1148" dataCellStyle="Comma"/>
    <tableColumn id="11" xr3:uid="{8AE48537-E748-4839-BDE7-E5F7D61D6092}" name="Rejected Cost" dataDxfId="1147" totalsRowDxfId="1146" dataCellStyle="Comma"/>
    <tableColumn id="9" xr3:uid="{AEA80AE8-F0C4-41E2-844F-A252C7439F9A}" name="Notes" dataDxfId="1145" totalsRowDxfId="1144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E50737-51D9-409B-AC40-87478C1311CA}" name="Table1456789" displayName="Table1456789" ref="A19:J63" totalsRowCount="1" headerRowDxfId="1143" dataDxfId="1141" totalsRowDxfId="1139" headerRowBorderDxfId="1142" tableBorderDxfId="1140" totalsRowBorderDxfId="1138">
  <autoFilter ref="A19:J62" xr:uid="{2F83A1BA-1B81-4D67-A9CA-A3249C01627B}"/>
  <tableColumns count="10">
    <tableColumn id="1" xr3:uid="{8422F88A-C5C1-45FA-9ACF-4EC5EC8B31BD}" name="Category" totalsRowLabel="Total" dataDxfId="1137" totalsRowDxfId="1136"/>
    <tableColumn id="2" xr3:uid="{765AEB1B-F6DF-461D-BDEE-C88E4D39AB73}" name="Cost Type" dataDxfId="1135" totalsRowDxfId="1134"/>
    <tableColumn id="3" xr3:uid="{68ABF312-BD2A-46F2-A606-238727DE4889}" name="Department" dataDxfId="1133" totalsRowDxfId="1132"/>
    <tableColumn id="4" xr3:uid="{FA6337B1-9ADF-4109-96A5-20F7ED901DFA}" name="Description" dataDxfId="1131" totalsRowDxfId="1130"/>
    <tableColumn id="5" xr3:uid="{95800656-68DF-41D1-8681-A020DFEDAFB8}" name="Submitted Cost" totalsRowFunction="sum" dataDxfId="1129" totalsRowDxfId="1128"/>
    <tableColumn id="6" xr3:uid="{D0BC2898-4FA3-4F42-9AA2-3487A8E95819}" name="File Name" dataDxfId="1127" totalsRowDxfId="1126"/>
    <tableColumn id="7" xr3:uid="{61F503F3-F5E8-40B0-9F45-70D9B51D76AE}" name="Justification" dataDxfId="1125" totalsRowDxfId="1124"/>
    <tableColumn id="8" xr3:uid="{4897AD4D-DAE0-490B-B642-F262DB13C950}" name="Accepted Cost" totalsRowFunction="sum" dataDxfId="1123" totalsRowDxfId="1122" dataCellStyle="Comma"/>
    <tableColumn id="11" xr3:uid="{04DA70CC-C209-4F67-BD67-A96BC0B13626}" name="Rejected Cost" dataDxfId="1121" totalsRowDxfId="1120" dataCellStyle="Comma"/>
    <tableColumn id="9" xr3:uid="{1B642623-3ACC-4842-BC59-3BFBB73001E1}" name="Notes" dataDxfId="1119" totalsRowDxfId="111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hn@jhappytownem.org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5E50-9489-4B1C-BA82-EFD8B7B02883}">
  <sheetPr codeName="Sheet1"/>
  <dimension ref="A1:G69"/>
  <sheetViews>
    <sheetView topLeftCell="A40" workbookViewId="0">
      <selection activeCell="A2" sqref="A2"/>
    </sheetView>
  </sheetViews>
  <sheetFormatPr defaultRowHeight="15" x14ac:dyDescent="0.25"/>
  <cols>
    <col min="1" max="1" width="8.7109375" customWidth="1"/>
    <col min="2" max="2" width="18.28515625" customWidth="1"/>
    <col min="3" max="3" width="19.42578125" style="4" customWidth="1"/>
    <col min="4" max="5" width="17.5703125" style="3" customWidth="1"/>
    <col min="7" max="7" width="43.7109375" customWidth="1"/>
  </cols>
  <sheetData>
    <row r="1" spans="1:7" x14ac:dyDescent="0.25">
      <c r="A1" t="s">
        <v>33</v>
      </c>
      <c r="B1" s="1" t="s">
        <v>32</v>
      </c>
      <c r="C1" s="1" t="s">
        <v>112</v>
      </c>
      <c r="D1" s="50" t="s">
        <v>105</v>
      </c>
      <c r="E1" s="48"/>
      <c r="G1" t="s">
        <v>147</v>
      </c>
    </row>
    <row r="2" spans="1:7" ht="15.75" x14ac:dyDescent="0.25">
      <c r="A2" s="40">
        <v>3.89</v>
      </c>
      <c r="B2" s="58" t="s">
        <v>160</v>
      </c>
      <c r="C2" s="59">
        <v>10000</v>
      </c>
      <c r="D2" s="60">
        <f>Table2[[#This Row],[Population]]*$A$2</f>
        <v>38900</v>
      </c>
      <c r="E2" s="49"/>
      <c r="G2" t="s">
        <v>122</v>
      </c>
    </row>
    <row r="3" spans="1:7" ht="15.75" x14ac:dyDescent="0.25">
      <c r="B3" s="1" t="s">
        <v>34</v>
      </c>
      <c r="C3" s="8">
        <v>247336</v>
      </c>
      <c r="D3" s="2">
        <f>Table2[[#This Row],[Population]]*$A$2</f>
        <v>962137.04</v>
      </c>
      <c r="E3" s="49"/>
      <c r="G3" s="37" t="s">
        <v>145</v>
      </c>
    </row>
    <row r="4" spans="1:7" ht="15.75" x14ac:dyDescent="0.25">
      <c r="B4" s="1" t="s">
        <v>35</v>
      </c>
      <c r="C4" s="8">
        <v>27115</v>
      </c>
      <c r="D4" s="2">
        <f>Table2[[#This Row],[Population]]*$A$2</f>
        <v>105477.35</v>
      </c>
      <c r="E4" s="49"/>
      <c r="G4" s="37" t="s">
        <v>148</v>
      </c>
    </row>
    <row r="5" spans="1:7" ht="15.75" x14ac:dyDescent="0.25">
      <c r="B5" s="1" t="s">
        <v>36</v>
      </c>
      <c r="C5" s="8">
        <v>168852</v>
      </c>
      <c r="D5" s="2">
        <f>Table2[[#This Row],[Population]]*$A$2</f>
        <v>656834.28</v>
      </c>
      <c r="E5" s="49"/>
      <c r="G5" s="37" t="s">
        <v>146</v>
      </c>
    </row>
    <row r="6" spans="1:7" ht="15.75" x14ac:dyDescent="0.25">
      <c r="B6" s="1" t="s">
        <v>37</v>
      </c>
      <c r="C6" s="8">
        <v>28520</v>
      </c>
      <c r="D6" s="2">
        <f>Table2[[#This Row],[Population]]*$A$2</f>
        <v>110942.8</v>
      </c>
      <c r="E6" s="49"/>
      <c r="G6" t="s">
        <v>144</v>
      </c>
    </row>
    <row r="7" spans="1:7" ht="15.75" x14ac:dyDescent="0.25">
      <c r="B7" s="1" t="s">
        <v>38</v>
      </c>
      <c r="C7" s="8">
        <v>543376</v>
      </c>
      <c r="D7" s="2">
        <f>Table2[[#This Row],[Population]]*$A$2</f>
        <v>2113732.64</v>
      </c>
      <c r="E7" s="49"/>
      <c r="G7" s="37" t="s">
        <v>141</v>
      </c>
    </row>
    <row r="8" spans="1:7" ht="15.75" x14ac:dyDescent="0.25">
      <c r="B8" s="1" t="s">
        <v>39</v>
      </c>
      <c r="C8" s="8">
        <v>1748066</v>
      </c>
      <c r="D8" s="2">
        <f>Table2[[#This Row],[Population]]*$A$2</f>
        <v>6799976.7400000002</v>
      </c>
      <c r="E8" s="49"/>
      <c r="G8" s="37" t="s">
        <v>142</v>
      </c>
    </row>
    <row r="9" spans="1:7" ht="15.75" x14ac:dyDescent="0.25">
      <c r="B9" s="1" t="s">
        <v>40</v>
      </c>
      <c r="C9" s="8">
        <v>14625</v>
      </c>
      <c r="D9" s="2">
        <f>Table2[[#This Row],[Population]]*$A$2</f>
        <v>56891.25</v>
      </c>
      <c r="E9" s="49"/>
      <c r="G9" s="37" t="s">
        <v>143</v>
      </c>
    </row>
    <row r="10" spans="1:7" ht="15.75" x14ac:dyDescent="0.25">
      <c r="B10" s="1" t="s">
        <v>41</v>
      </c>
      <c r="C10" s="8">
        <v>159978</v>
      </c>
      <c r="D10" s="2">
        <f>Table2[[#This Row],[Population]]*$A$2</f>
        <v>622314.42000000004</v>
      </c>
      <c r="E10" s="49"/>
      <c r="G10" s="39" t="s">
        <v>158</v>
      </c>
    </row>
    <row r="11" spans="1:7" ht="15.75" x14ac:dyDescent="0.25">
      <c r="B11" s="1" t="s">
        <v>42</v>
      </c>
      <c r="C11" s="8">
        <v>141236</v>
      </c>
      <c r="D11" s="2">
        <f>Table2[[#This Row],[Population]]*$A$2</f>
        <v>549408.04</v>
      </c>
      <c r="E11" s="49"/>
    </row>
    <row r="12" spans="1:7" ht="15.75" x14ac:dyDescent="0.25">
      <c r="B12" s="1" t="s">
        <v>43</v>
      </c>
      <c r="C12" s="8">
        <v>190865</v>
      </c>
      <c r="D12" s="2">
        <f>Table2[[#This Row],[Population]]*$A$2</f>
        <v>742464.85</v>
      </c>
      <c r="E12" s="49"/>
    </row>
    <row r="13" spans="1:7" ht="15.75" x14ac:dyDescent="0.25">
      <c r="B13" s="1" t="s">
        <v>44</v>
      </c>
      <c r="C13" s="8">
        <v>321520</v>
      </c>
      <c r="D13" s="2">
        <f>Table2[[#This Row],[Population]]*$A$2</f>
        <v>1250712.8</v>
      </c>
      <c r="E13" s="49"/>
    </row>
    <row r="14" spans="1:7" ht="15.75" x14ac:dyDescent="0.25">
      <c r="B14" s="1" t="s">
        <v>45</v>
      </c>
      <c r="C14" s="8">
        <v>67531</v>
      </c>
      <c r="D14" s="2">
        <f>Table2[[#This Row],[Population]]*$A$2</f>
        <v>262695.59000000003</v>
      </c>
      <c r="E14" s="49"/>
    </row>
    <row r="15" spans="1:7" ht="15.75" x14ac:dyDescent="0.25">
      <c r="B15" s="1" t="s">
        <v>46</v>
      </c>
      <c r="C15" s="8">
        <v>34862</v>
      </c>
      <c r="D15" s="2">
        <f>Table2[[#This Row],[Population]]*$A$2</f>
        <v>135613.18</v>
      </c>
      <c r="E15" s="49"/>
    </row>
    <row r="16" spans="1:7" ht="15.75" x14ac:dyDescent="0.25">
      <c r="B16" s="1" t="s">
        <v>47</v>
      </c>
      <c r="C16" s="8">
        <v>16422</v>
      </c>
      <c r="D16" s="2">
        <f>Table2[[#This Row],[Population]]*$A$2</f>
        <v>63881.58</v>
      </c>
      <c r="E16" s="49"/>
    </row>
    <row r="17" spans="2:5" ht="15.75" x14ac:dyDescent="0.25">
      <c r="B17" s="1" t="s">
        <v>48</v>
      </c>
      <c r="C17" s="8">
        <v>864263</v>
      </c>
      <c r="D17" s="2">
        <f>Table2[[#This Row],[Population]]*$A$2</f>
        <v>3361983.0700000003</v>
      </c>
      <c r="E17" s="49"/>
    </row>
    <row r="18" spans="2:5" ht="15.75" x14ac:dyDescent="0.25">
      <c r="B18" s="1" t="s">
        <v>49</v>
      </c>
      <c r="C18" s="8">
        <v>297619</v>
      </c>
      <c r="D18" s="2">
        <f>Table2[[#This Row],[Population]]*$A$2</f>
        <v>1157737.9100000001</v>
      </c>
      <c r="E18" s="49"/>
    </row>
    <row r="19" spans="2:5" ht="15.75" x14ac:dyDescent="0.25">
      <c r="B19" s="1" t="s">
        <v>50</v>
      </c>
      <c r="C19" s="8">
        <v>95696</v>
      </c>
      <c r="D19" s="2">
        <f>Table2[[#This Row],[Population]]*$A$2</f>
        <v>372257.44</v>
      </c>
      <c r="E19" s="49"/>
    </row>
    <row r="20" spans="2:5" ht="15.75" x14ac:dyDescent="0.25">
      <c r="B20" s="1" t="s">
        <v>51</v>
      </c>
      <c r="C20" s="8">
        <v>11549</v>
      </c>
      <c r="D20" s="2">
        <f>Table2[[#This Row],[Population]]*$A$2</f>
        <v>44925.61</v>
      </c>
      <c r="E20" s="49"/>
    </row>
    <row r="21" spans="2:5" ht="15.75" x14ac:dyDescent="0.25">
      <c r="B21" s="1" t="s">
        <v>52</v>
      </c>
      <c r="C21" s="8">
        <v>46389</v>
      </c>
      <c r="D21" s="2">
        <f>Table2[[#This Row],[Population]]*$A$2</f>
        <v>180453.21</v>
      </c>
      <c r="E21" s="49"/>
    </row>
    <row r="22" spans="2:5" ht="15.75" x14ac:dyDescent="0.25">
      <c r="B22" s="1" t="s">
        <v>53</v>
      </c>
      <c r="C22" s="8">
        <v>16939</v>
      </c>
      <c r="D22" s="2">
        <f>Table2[[#This Row],[Population]]*$A$2</f>
        <v>65892.710000000006</v>
      </c>
      <c r="E22" s="49"/>
    </row>
    <row r="23" spans="2:5" ht="15.75" x14ac:dyDescent="0.25">
      <c r="B23" s="1" t="s">
        <v>54</v>
      </c>
      <c r="C23" s="8">
        <v>12884</v>
      </c>
      <c r="D23" s="2">
        <f>Table2[[#This Row],[Population]]*$A$2</f>
        <v>50118.76</v>
      </c>
      <c r="E23" s="49"/>
    </row>
    <row r="24" spans="2:5" ht="15.75" x14ac:dyDescent="0.25">
      <c r="B24" s="1" t="s">
        <v>55</v>
      </c>
      <c r="C24" s="8">
        <v>15863</v>
      </c>
      <c r="D24" s="2">
        <f>Table2[[#This Row],[Population]]*$A$2</f>
        <v>61707.07</v>
      </c>
      <c r="E24" s="49"/>
    </row>
    <row r="25" spans="2:5" ht="15.75" x14ac:dyDescent="0.25">
      <c r="B25" s="1" t="s">
        <v>56</v>
      </c>
      <c r="C25" s="8">
        <v>14799</v>
      </c>
      <c r="D25" s="2">
        <f>Table2[[#This Row],[Population]]*$A$2</f>
        <v>57568.11</v>
      </c>
      <c r="E25" s="49"/>
    </row>
    <row r="26" spans="2:5" ht="15.75" x14ac:dyDescent="0.25">
      <c r="B26" s="1" t="s">
        <v>57</v>
      </c>
      <c r="C26" s="8">
        <v>27731</v>
      </c>
      <c r="D26" s="2">
        <f>Table2[[#This Row],[Population]]*$A$2</f>
        <v>107873.59</v>
      </c>
      <c r="E26" s="49"/>
    </row>
    <row r="27" spans="2:5" ht="15.75" x14ac:dyDescent="0.25">
      <c r="B27" s="1" t="s">
        <v>58</v>
      </c>
      <c r="C27" s="8">
        <v>39140</v>
      </c>
      <c r="D27" s="2">
        <f>Table2[[#This Row],[Population]]*$A$2</f>
        <v>152254.6</v>
      </c>
      <c r="E27" s="49"/>
    </row>
    <row r="28" spans="2:5" ht="15.75" x14ac:dyDescent="0.25">
      <c r="B28" s="1" t="s">
        <v>59</v>
      </c>
      <c r="C28" s="8">
        <v>172778</v>
      </c>
      <c r="D28" s="2">
        <f>Table2[[#This Row],[Population]]*$A$2</f>
        <v>672106.42</v>
      </c>
      <c r="E28" s="49"/>
    </row>
    <row r="29" spans="2:5" ht="15.75" x14ac:dyDescent="0.25">
      <c r="B29" s="1" t="s">
        <v>60</v>
      </c>
      <c r="C29" s="8">
        <v>98786</v>
      </c>
      <c r="D29" s="2">
        <f>Table2[[#This Row],[Population]]*$A$2</f>
        <v>384277.54000000004</v>
      </c>
      <c r="E29" s="49"/>
    </row>
    <row r="30" spans="2:5" ht="15.75" x14ac:dyDescent="0.25">
      <c r="B30" s="1" t="s">
        <v>61</v>
      </c>
      <c r="C30" s="8">
        <v>1229226</v>
      </c>
      <c r="D30" s="2">
        <f>Table2[[#This Row],[Population]]*$A$2</f>
        <v>4781689.1400000006</v>
      </c>
      <c r="E30" s="49"/>
    </row>
    <row r="31" spans="2:5" ht="15.75" x14ac:dyDescent="0.25">
      <c r="B31" s="1" t="s">
        <v>62</v>
      </c>
      <c r="C31" s="8">
        <v>19927</v>
      </c>
      <c r="D31" s="2">
        <f>Table2[[#This Row],[Population]]*$A$2</f>
        <v>77516.03</v>
      </c>
      <c r="E31" s="49"/>
    </row>
    <row r="32" spans="2:5" ht="15.75" x14ac:dyDescent="0.25">
      <c r="B32" s="1" t="s">
        <v>63</v>
      </c>
      <c r="C32" s="8">
        <v>138028</v>
      </c>
      <c r="D32" s="2">
        <f>Table2[[#This Row],[Population]]*$A$2</f>
        <v>536928.92000000004</v>
      </c>
      <c r="E32" s="49"/>
    </row>
    <row r="33" spans="2:5" ht="15.75" x14ac:dyDescent="0.25">
      <c r="B33" s="1" t="s">
        <v>64</v>
      </c>
      <c r="C33" s="8">
        <v>49746</v>
      </c>
      <c r="D33" s="2">
        <f>Table2[[#This Row],[Population]]*$A$2</f>
        <v>193511.94</v>
      </c>
      <c r="E33" s="49"/>
    </row>
    <row r="34" spans="2:5" ht="15.75" x14ac:dyDescent="0.25">
      <c r="B34" s="1" t="s">
        <v>65</v>
      </c>
      <c r="C34" s="8">
        <v>14761</v>
      </c>
      <c r="D34" s="2">
        <f>Table2[[#This Row],[Population]]*$A$2</f>
        <v>57420.29</v>
      </c>
      <c r="E34" s="49"/>
    </row>
    <row r="35" spans="2:5" ht="15.75" x14ac:dyDescent="0.25">
      <c r="B35" s="1" t="s">
        <v>66</v>
      </c>
      <c r="C35" s="8">
        <v>8870</v>
      </c>
      <c r="D35" s="2">
        <f>Table2[[#This Row],[Population]]*$A$2</f>
        <v>34504.300000000003</v>
      </c>
      <c r="E35" s="49"/>
    </row>
    <row r="36" spans="2:5" ht="15.75" x14ac:dyDescent="0.25">
      <c r="B36" s="1" t="s">
        <v>67</v>
      </c>
      <c r="C36" s="8">
        <v>297052</v>
      </c>
      <c r="D36" s="2">
        <f>Table2[[#This Row],[Population]]*$A$2</f>
        <v>1155532.28</v>
      </c>
      <c r="E36" s="49"/>
    </row>
    <row r="37" spans="2:5" ht="15.75" x14ac:dyDescent="0.25">
      <c r="B37" s="1" t="s">
        <v>68</v>
      </c>
      <c r="C37" s="8">
        <v>618754</v>
      </c>
      <c r="D37" s="2">
        <f>Table2[[#This Row],[Population]]*$A$2</f>
        <v>2406953.06</v>
      </c>
      <c r="E37" s="49"/>
    </row>
    <row r="38" spans="2:5" ht="15.75" x14ac:dyDescent="0.25">
      <c r="B38" s="1" t="s">
        <v>69</v>
      </c>
      <c r="C38" s="8">
        <v>275487</v>
      </c>
      <c r="D38" s="2">
        <f>Table2[[#This Row],[Population]]*$A$2</f>
        <v>1071644.43</v>
      </c>
      <c r="E38" s="49"/>
    </row>
    <row r="39" spans="2:5" ht="15.75" x14ac:dyDescent="0.25">
      <c r="B39" s="1" t="s">
        <v>70</v>
      </c>
      <c r="C39" s="8">
        <v>40801</v>
      </c>
      <c r="D39" s="2">
        <f>Table2[[#This Row],[Population]]*$A$2</f>
        <v>158715.89000000001</v>
      </c>
      <c r="E39" s="49"/>
    </row>
    <row r="40" spans="2:5" ht="15.75" x14ac:dyDescent="0.25">
      <c r="B40" s="1" t="s">
        <v>71</v>
      </c>
      <c r="C40" s="8">
        <v>8365</v>
      </c>
      <c r="D40" s="2">
        <f>Table2[[#This Row],[Population]]*$A$2</f>
        <v>32539.850000000002</v>
      </c>
      <c r="E40" s="49"/>
    </row>
    <row r="41" spans="2:5" ht="15.75" x14ac:dyDescent="0.25">
      <c r="B41" s="1" t="s">
        <v>72</v>
      </c>
      <c r="C41" s="8">
        <v>19224</v>
      </c>
      <c r="D41" s="2">
        <f>Table2[[#This Row],[Population]]*$A$2</f>
        <v>74781.36</v>
      </c>
      <c r="E41" s="49"/>
    </row>
    <row r="42" spans="2:5" ht="15.75" x14ac:dyDescent="0.25">
      <c r="B42" s="1" t="s">
        <v>73</v>
      </c>
      <c r="C42" s="8">
        <v>322833</v>
      </c>
      <c r="D42" s="2">
        <f>Table2[[#This Row],[Population]]*$A$2</f>
        <v>1255820.3700000001</v>
      </c>
      <c r="E42" s="49"/>
    </row>
    <row r="43" spans="2:5" ht="15.75" x14ac:dyDescent="0.25">
      <c r="B43" s="1" t="s">
        <v>74</v>
      </c>
      <c r="C43" s="8">
        <v>331298</v>
      </c>
      <c r="D43" s="2">
        <f>Table2[[#This Row],[Population]]*$A$2</f>
        <v>1288749.22</v>
      </c>
      <c r="E43" s="49"/>
    </row>
    <row r="44" spans="2:5" ht="15.75" x14ac:dyDescent="0.25">
      <c r="B44" s="1" t="s">
        <v>75</v>
      </c>
      <c r="C44" s="8">
        <v>146318</v>
      </c>
      <c r="D44" s="2">
        <f>Table2[[#This Row],[Population]]*$A$2</f>
        <v>569177.02</v>
      </c>
      <c r="E44" s="49"/>
    </row>
    <row r="45" spans="2:5" ht="15.75" x14ac:dyDescent="0.25">
      <c r="B45" s="1" t="s">
        <v>76</v>
      </c>
      <c r="C45" s="8">
        <v>2496435</v>
      </c>
      <c r="D45" s="2">
        <f>Table2[[#This Row],[Population]]*$A$2</f>
        <v>9711132.1500000004</v>
      </c>
      <c r="E45" s="49"/>
    </row>
    <row r="46" spans="2:5" ht="15.75" x14ac:dyDescent="0.25">
      <c r="B46" s="1" t="s">
        <v>77</v>
      </c>
      <c r="C46" s="8">
        <v>73090</v>
      </c>
      <c r="D46" s="2">
        <f>Table2[[#This Row],[Population]]*$A$2</f>
        <v>284320.10000000003</v>
      </c>
      <c r="E46" s="49"/>
    </row>
    <row r="47" spans="2:5" ht="15.75" x14ac:dyDescent="0.25">
      <c r="B47" s="1" t="s">
        <v>78</v>
      </c>
      <c r="C47" s="8">
        <v>73314</v>
      </c>
      <c r="D47" s="2">
        <f>Table2[[#This Row],[Population]]*$A$2</f>
        <v>285191.46000000002</v>
      </c>
      <c r="E47" s="49"/>
    </row>
    <row r="48" spans="2:5" ht="15.75" x14ac:dyDescent="0.25">
      <c r="B48" s="1" t="s">
        <v>79</v>
      </c>
      <c r="C48" s="8">
        <v>180822</v>
      </c>
      <c r="D48" s="2">
        <f>Table2[[#This Row],[Population]]*$A$2</f>
        <v>703397.58000000007</v>
      </c>
      <c r="E48" s="49"/>
    </row>
    <row r="49" spans="2:5" ht="15.75" x14ac:dyDescent="0.25">
      <c r="B49" s="1" t="s">
        <v>80</v>
      </c>
      <c r="C49" s="8">
        <v>39996</v>
      </c>
      <c r="D49" s="2">
        <f>Table2[[#This Row],[Population]]*$A$2</f>
        <v>155584.44</v>
      </c>
      <c r="E49" s="49"/>
    </row>
    <row r="50" spans="2:5" ht="15.75" x14ac:dyDescent="0.25">
      <c r="B50" s="1" t="s">
        <v>81</v>
      </c>
      <c r="C50" s="8">
        <v>1145956</v>
      </c>
      <c r="D50" s="2">
        <f>Table2[[#This Row],[Population]]*$A$2</f>
        <v>4457768.84</v>
      </c>
      <c r="E50" s="49"/>
    </row>
    <row r="51" spans="2:5" ht="15.75" x14ac:dyDescent="0.25">
      <c r="B51" s="1" t="s">
        <v>82</v>
      </c>
      <c r="C51" s="8">
        <v>268685</v>
      </c>
      <c r="D51" s="2">
        <f>Table2[[#This Row],[Population]]*$A$2</f>
        <v>1045184.65</v>
      </c>
      <c r="E51" s="49"/>
    </row>
    <row r="52" spans="2:5" ht="15.75" x14ac:dyDescent="0.25">
      <c r="B52" s="1" t="s">
        <v>83</v>
      </c>
      <c r="C52" s="8">
        <v>1320134</v>
      </c>
      <c r="D52" s="2">
        <f>Table2[[#This Row],[Population]]*$A$2</f>
        <v>5135321.26</v>
      </c>
      <c r="E52" s="49"/>
    </row>
    <row r="53" spans="2:5" ht="15.75" x14ac:dyDescent="0.25">
      <c r="B53" s="1" t="s">
        <v>84</v>
      </c>
      <c r="C53" s="8">
        <v>464697</v>
      </c>
      <c r="D53" s="2">
        <f>Table2[[#This Row],[Population]]*$A$2</f>
        <v>1807671.33</v>
      </c>
      <c r="E53" s="49"/>
    </row>
    <row r="54" spans="2:5" ht="15.75" x14ac:dyDescent="0.25">
      <c r="B54" s="1" t="s">
        <v>85</v>
      </c>
      <c r="C54" s="8">
        <v>916542</v>
      </c>
      <c r="D54" s="2">
        <f>Table2[[#This Row],[Population]]*$A$2</f>
        <v>3565348.38</v>
      </c>
      <c r="E54" s="49"/>
    </row>
    <row r="55" spans="2:5" ht="15.75" x14ac:dyDescent="0.25">
      <c r="B55" s="1" t="s">
        <v>86</v>
      </c>
      <c r="C55" s="8">
        <v>602095</v>
      </c>
      <c r="D55" s="2">
        <f>Table2[[#This Row],[Population]]*$A$2</f>
        <v>2342149.5500000003</v>
      </c>
      <c r="E55" s="49"/>
    </row>
    <row r="56" spans="2:5" ht="15.75" x14ac:dyDescent="0.25">
      <c r="B56" s="1" t="s">
        <v>87</v>
      </c>
      <c r="C56" s="8">
        <v>74364</v>
      </c>
      <c r="D56" s="2">
        <f>Table2[[#This Row],[Population]]*$A$2</f>
        <v>289275.96000000002</v>
      </c>
      <c r="E56" s="49"/>
    </row>
    <row r="57" spans="2:5" ht="15.75" x14ac:dyDescent="0.25">
      <c r="B57" s="1" t="s">
        <v>88</v>
      </c>
      <c r="C57" s="8">
        <v>151372</v>
      </c>
      <c r="D57" s="2">
        <f>Table2[[#This Row],[Population]]*$A$2</f>
        <v>588837.08000000007</v>
      </c>
      <c r="E57" s="49"/>
    </row>
    <row r="58" spans="2:5" ht="15.75" x14ac:dyDescent="0.25">
      <c r="B58" s="1" t="s">
        <v>89</v>
      </c>
      <c r="C58" s="8">
        <v>379448</v>
      </c>
      <c r="D58" s="2">
        <f>Table2[[#This Row],[Population]]*$A$2</f>
        <v>1476052.72</v>
      </c>
      <c r="E58" s="49"/>
    </row>
    <row r="59" spans="2:5" ht="15.75" x14ac:dyDescent="0.25">
      <c r="B59" s="1" t="s">
        <v>90</v>
      </c>
      <c r="C59" s="8">
        <v>422718</v>
      </c>
      <c r="D59" s="2">
        <f>Table2[[#This Row],[Population]]*$A$2</f>
        <v>1644373.02</v>
      </c>
      <c r="E59" s="49"/>
    </row>
    <row r="60" spans="2:5" ht="15.75" x14ac:dyDescent="0.25">
      <c r="B60" s="1" t="s">
        <v>91</v>
      </c>
      <c r="C60" s="8">
        <v>190039</v>
      </c>
      <c r="D60" s="2">
        <f>Table2[[#This Row],[Population]]*$A$2</f>
        <v>739251.71000000008</v>
      </c>
      <c r="E60" s="49"/>
    </row>
    <row r="61" spans="2:5" ht="15.75" x14ac:dyDescent="0.25">
      <c r="B61" s="1" t="s">
        <v>92</v>
      </c>
      <c r="C61" s="8">
        <v>277789</v>
      </c>
      <c r="D61" s="2">
        <f>Table2[[#This Row],[Population]]*$A$2</f>
        <v>1080599.21</v>
      </c>
      <c r="E61" s="49"/>
    </row>
    <row r="62" spans="2:5" ht="15.75" x14ac:dyDescent="0.25">
      <c r="B62" s="1" t="s">
        <v>93</v>
      </c>
      <c r="C62" s="8">
        <v>93420</v>
      </c>
      <c r="D62" s="2">
        <f>Table2[[#This Row],[Population]]*$A$2</f>
        <v>363403.8</v>
      </c>
      <c r="E62" s="49"/>
    </row>
    <row r="63" spans="2:5" ht="15.75" x14ac:dyDescent="0.25">
      <c r="B63" s="1" t="s">
        <v>94</v>
      </c>
      <c r="C63" s="8">
        <v>41551</v>
      </c>
      <c r="D63" s="2">
        <f>Table2[[#This Row],[Population]]*$A$2</f>
        <v>161633.39000000001</v>
      </c>
      <c r="E63" s="49"/>
    </row>
    <row r="64" spans="2:5" ht="15.75" x14ac:dyDescent="0.25">
      <c r="B64" s="1" t="s">
        <v>95</v>
      </c>
      <c r="C64" s="8">
        <v>22570</v>
      </c>
      <c r="D64" s="2">
        <f>Table2[[#This Row],[Population]]*$A$2</f>
        <v>87797.3</v>
      </c>
      <c r="E64" s="49"/>
    </row>
    <row r="65" spans="2:5" ht="15.75" x14ac:dyDescent="0.25">
      <c r="B65" s="1" t="s">
        <v>96</v>
      </c>
      <c r="C65" s="8">
        <v>15535</v>
      </c>
      <c r="D65" s="2">
        <f>Table2[[#This Row],[Population]]*$A$2</f>
        <v>60431.15</v>
      </c>
      <c r="E65" s="49"/>
    </row>
    <row r="66" spans="2:5" ht="15.75" x14ac:dyDescent="0.25">
      <c r="B66" s="1" t="s">
        <v>97</v>
      </c>
      <c r="C66" s="8">
        <v>494593</v>
      </c>
      <c r="D66" s="2">
        <f>Table2[[#This Row],[Population]]*$A$2</f>
        <v>1923966.77</v>
      </c>
      <c r="E66" s="49"/>
    </row>
    <row r="67" spans="2:5" ht="15.75" x14ac:dyDescent="0.25">
      <c r="B67" s="1" t="s">
        <v>98</v>
      </c>
      <c r="C67" s="8">
        <v>30776</v>
      </c>
      <c r="D67" s="2">
        <f>Table2[[#This Row],[Population]]*$A$2</f>
        <v>119718.64</v>
      </c>
      <c r="E67" s="49"/>
    </row>
    <row r="68" spans="2:5" ht="15.75" x14ac:dyDescent="0.25">
      <c r="B68" s="1" t="s">
        <v>99</v>
      </c>
      <c r="C68" s="8">
        <v>55043</v>
      </c>
      <c r="D68" s="2">
        <f>Table2[[#This Row],[Population]]*$A$2</f>
        <v>214117.27000000002</v>
      </c>
      <c r="E68" s="49"/>
    </row>
    <row r="69" spans="2:5" ht="15.75" x14ac:dyDescent="0.25">
      <c r="B69" s="1" t="s">
        <v>100</v>
      </c>
      <c r="C69" s="8">
        <v>24896</v>
      </c>
      <c r="D69" s="2">
        <f>Table2[[#This Row],[Population]]*$A$2</f>
        <v>96845.440000000002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EC42-C792-4981-8B88-EA831E2E5163}">
  <sheetPr codeName="Sheet9">
    <pageSetUpPr fitToPage="1"/>
  </sheetPr>
  <dimension ref="A1:J64"/>
  <sheetViews>
    <sheetView showGridLines="0" zoomScale="85" zoomScaleNormal="85" workbookViewId="0">
      <selection activeCell="H10" sqref="H1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SUMIFS(Table145[Submitted Cost],Table145[Category],$B$6,Table145[Cost Type],$A8)</f>
        <v>0</v>
      </c>
      <c r="C8" s="76">
        <f>SUMIFS(Table145[Submitted Cost],Table145[Category],$C$6,Table145[Cost Type],$A8)</f>
        <v>0</v>
      </c>
      <c r="D8" s="76">
        <f>SUMIFS(Table145[Submitted Cost],Table145[Category],$D$6,Table145[Cost Type],$A8)</f>
        <v>0</v>
      </c>
      <c r="E8" s="76">
        <f>SUMIFS(Table145[Submitted Cost],Table145[Category],$E$6,Table145[Cost Type],$A8)</f>
        <v>0</v>
      </c>
      <c r="F8" s="76">
        <f>SUMIFS(Table145[Submitted Cost],Table145[Category],$F$6,Table145[Cost Type],$A8)</f>
        <v>0</v>
      </c>
      <c r="G8" s="76">
        <f>SUMIFS(Table145[Submitted Cost],Table145[Category],$G$6,Table145[Cost Type],$A8)</f>
        <v>0</v>
      </c>
      <c r="H8" s="77">
        <f>SUMIFS(Table145[Submitted Cost],Table145[Category],$H$6,Table145[Cost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SUMIFS(Table145[Submitted Cost],Table145[Category],$B$6,Table145[Cost Type],$A9)</f>
        <v>0</v>
      </c>
      <c r="C9" s="76">
        <f>SUMIFS(Table145[Submitted Cost],Table145[Category],$C$6,Table145[Cost Type],$A9)</f>
        <v>0</v>
      </c>
      <c r="D9" s="76">
        <f>SUMIFS(Table145[Submitted Cost],Table145[Category],$D$6,Table145[Cost Type],$A9)</f>
        <v>0</v>
      </c>
      <c r="E9" s="76">
        <f>SUMIFS(Table145[Submitted Cost],Table145[Category],$E$6,Table145[Cost Type],$A9)</f>
        <v>0</v>
      </c>
      <c r="F9" s="76">
        <f>SUMIFS(Table145[Submitted Cost],Table145[Category],$F$6,Table145[Cost Type],$A9)</f>
        <v>0</v>
      </c>
      <c r="G9" s="76">
        <f>SUMIFS(Table145[Submitted Cost],Table145[Category],$G$6,Table145[Cost Type],$A9)</f>
        <v>0</v>
      </c>
      <c r="H9" s="77">
        <f>SUMIFS(Table145[Submitted Cost],Table145[Category],$H$6,Table145[Cost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SUMIFS(Table145[Submitted Cost],Table145[Category],$B$6,Table145[Cost Type],$A10)</f>
        <v>0</v>
      </c>
      <c r="C10" s="76">
        <f>SUMIFS(Table145[Submitted Cost],Table145[Category],$C$6,Table145[Cost Type],$A10)</f>
        <v>0</v>
      </c>
      <c r="D10" s="76">
        <f>SUMIFS(Table145[Submitted Cost],Table145[Category],$D$6,Table145[Cost Type],$A10)</f>
        <v>0</v>
      </c>
      <c r="E10" s="76">
        <f>SUMIFS(Table145[Submitted Cost],Table145[Category],$E$6,Table145[Cost Type],$A10)</f>
        <v>0</v>
      </c>
      <c r="F10" s="76">
        <f>SUMIFS(Table145[Submitted Cost],Table145[Category],$F$6,Table145[Cost Type],$A10)</f>
        <v>0</v>
      </c>
      <c r="G10" s="76">
        <f>SUMIFS(Table145[Submitted Cost],Table145[Category],$G$6,Table145[Cost Type],$A10)</f>
        <v>0</v>
      </c>
      <c r="H10" s="77">
        <f>SUMIFS(Table145[Submitted Cost],Table145[Category],$H$6,Table145[Cost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SUMIFS(Table145[Submitted Cost],Table145[Category],$B$6,Table145[Cost Type],$A11)</f>
        <v>0</v>
      </c>
      <c r="C11" s="76">
        <f>SUMIFS(Table145[Submitted Cost],Table145[Category],$C$6,Table145[Cost Type],$A11)</f>
        <v>0</v>
      </c>
      <c r="D11" s="76">
        <f>SUMIFS(Table145[Submitted Cost],Table145[Category],$D$6,Table145[Cost Type],$A11)</f>
        <v>0</v>
      </c>
      <c r="E11" s="76">
        <f>SUMIFS(Table145[Submitted Cost],Table145[Category],$E$6,Table145[Cost Type],$A11)</f>
        <v>0</v>
      </c>
      <c r="F11" s="76">
        <f>SUMIFS(Table145[Submitted Cost],Table145[Category],$F$6,Table145[Cost Type],$A11)</f>
        <v>0</v>
      </c>
      <c r="G11" s="76">
        <f>SUMIFS(Table145[Submitted Cost],Table145[Category],$G$6,Table145[Cost Type],$A11)</f>
        <v>0</v>
      </c>
      <c r="H11" s="77">
        <f>SUMIFS(Table145[Submitted Cost],Table145[Category],$H$6,Table145[Cost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SUMIFS(Table145[Submitted Cost],Table145[Category],$B$6,Table145[Cost Type],$A12)</f>
        <v>0</v>
      </c>
      <c r="C12" s="76">
        <f>SUMIFS(Table145[Submitted Cost],Table145[Category],$C$6,Table145[Cost Type],$A12)</f>
        <v>0</v>
      </c>
      <c r="D12" s="76">
        <f>SUMIFS(Table145[Submitted Cost],Table145[Category],$D$6,Table145[Cost Type],$A12)</f>
        <v>0</v>
      </c>
      <c r="E12" s="76">
        <f>SUMIFS(Table145[Submitted Cost],Table145[Category],$E$6,Table145[Cost Type],$A12)</f>
        <v>0</v>
      </c>
      <c r="F12" s="76">
        <f>SUMIFS(Table145[Submitted Cost],Table145[Category],$F$6,Table145[Cost Type],$A12)</f>
        <v>0</v>
      </c>
      <c r="G12" s="76">
        <f>SUMIFS(Table145[Submitted Cost],Table145[Category],$G$6,Table145[Cost Type],$A12)</f>
        <v>0</v>
      </c>
      <c r="H12" s="77">
        <f>SUMIFS(Table145[Submitted Cost],Table145[Category],$H$6,Table145[Cost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SUBTOTAL(109,Table145[Submitted Cost])</f>
        <v>0</v>
      </c>
      <c r="F63" s="34"/>
      <c r="G63" s="34"/>
      <c r="H63" s="35">
        <f>SUBTOTAL(109,Table145[Accepted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2B291FCA-9E45-4937-877D-52D8F2D6A72C}">
      <formula1>$A$8:$A$12</formula1>
    </dataValidation>
    <dataValidation type="list" allowBlank="1" showInputMessage="1" showErrorMessage="1" sqref="A20:A62" xr:uid="{D36E25BA-3CA5-4A5E-B3EF-7E5E7A5BB78E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5BDB6B-8E97-4BE6-BECB-DB1D7290D8D2}">
          <x14:formula1>
            <xm:f>Info!$G$1:$G$10</xm:f>
          </x14:formula1>
          <xm:sqref>G20:G62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C9D2-91CB-4380-BDAC-68C896650A47}">
  <sheetPr codeName="Sheet10">
    <pageSetUpPr fitToPage="1"/>
  </sheetPr>
  <dimension ref="A1:J64"/>
  <sheetViews>
    <sheetView showGridLines="0" topLeftCell="F1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SUMIFS(Table1456[Submitted Cost],Table1456[Category],$B$6,Table1456[Cost Type],$A8)</f>
        <v>0</v>
      </c>
      <c r="C8" s="76">
        <f>SUMIFS(Table1456[Submitted Cost],Table1456[Category],$C$6,Table1456[Cost Type],$A8)</f>
        <v>0</v>
      </c>
      <c r="D8" s="76">
        <f>SUMIFS(Table1456[Submitted Cost],Table1456[Category],$D$6,Table1456[Cost Type],$A8)</f>
        <v>0</v>
      </c>
      <c r="E8" s="76">
        <f>SUMIFS(Table1456[Submitted Cost],Table1456[Category],$E$6,Table1456[Cost Type],$A8)</f>
        <v>0</v>
      </c>
      <c r="F8" s="76">
        <f>SUMIFS(Table1456[Submitted Cost],Table1456[Category],$F$6,Table1456[Cost Type],$A8)</f>
        <v>0</v>
      </c>
      <c r="G8" s="76">
        <f>SUMIFS(Table1456[Submitted Cost],Table1456[Category],$G$6,Table1456[Cost Type],$A8)</f>
        <v>0</v>
      </c>
      <c r="H8" s="77">
        <f>SUMIFS(Table1456[Submitted Cost],Table1456[Category],$H$6,Table1456[Cost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SUMIFS(Table1456[Submitted Cost],Table1456[Category],$B$6,Table1456[Cost Type],$A9)</f>
        <v>0</v>
      </c>
      <c r="C9" s="76">
        <f>SUMIFS(Table1456[Submitted Cost],Table1456[Category],$C$6,Table1456[Cost Type],$A9)</f>
        <v>0</v>
      </c>
      <c r="D9" s="76">
        <f>SUMIFS(Table1456[Submitted Cost],Table1456[Category],$D$6,Table1456[Cost Type],$A9)</f>
        <v>0</v>
      </c>
      <c r="E9" s="76">
        <f>SUMIFS(Table1456[Submitted Cost],Table1456[Category],$E$6,Table1456[Cost Type],$A9)</f>
        <v>0</v>
      </c>
      <c r="F9" s="76">
        <f>SUMIFS(Table1456[Submitted Cost],Table1456[Category],$F$6,Table1456[Cost Type],$A9)</f>
        <v>0</v>
      </c>
      <c r="G9" s="76">
        <f>SUMIFS(Table1456[Submitted Cost],Table1456[Category],$G$6,Table1456[Cost Type],$A9)</f>
        <v>0</v>
      </c>
      <c r="H9" s="77">
        <f>SUMIFS(Table1456[Submitted Cost],Table1456[Category],$H$6,Table1456[Cost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SUMIFS(Table1456[Submitted Cost],Table1456[Category],$B$6,Table1456[Cost Type],$A10)</f>
        <v>0</v>
      </c>
      <c r="C10" s="76">
        <f>SUMIFS(Table1456[Submitted Cost],Table1456[Category],$C$6,Table1456[Cost Type],$A10)</f>
        <v>0</v>
      </c>
      <c r="D10" s="76">
        <f>SUMIFS(Table1456[Submitted Cost],Table1456[Category],$D$6,Table1456[Cost Type],$A10)</f>
        <v>0</v>
      </c>
      <c r="E10" s="76">
        <f>SUMIFS(Table1456[Submitted Cost],Table1456[Category],$E$6,Table1456[Cost Type],$A10)</f>
        <v>0</v>
      </c>
      <c r="F10" s="76">
        <f>SUMIFS(Table1456[Submitted Cost],Table1456[Category],$F$6,Table1456[Cost Type],$A10)</f>
        <v>0</v>
      </c>
      <c r="G10" s="76">
        <f>SUMIFS(Table1456[Submitted Cost],Table1456[Category],$G$6,Table1456[Cost Type],$A10)</f>
        <v>0</v>
      </c>
      <c r="H10" s="77">
        <f>SUMIFS(Table1456[Submitted Cost],Table1456[Category],$H$6,Table1456[Cost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SUMIFS(Table1456[Submitted Cost],Table1456[Category],$B$6,Table1456[Cost Type],$A11)</f>
        <v>0</v>
      </c>
      <c r="C11" s="76">
        <f>SUMIFS(Table1456[Submitted Cost],Table1456[Category],$C$6,Table1456[Cost Type],$A11)</f>
        <v>0</v>
      </c>
      <c r="D11" s="76">
        <f>SUMIFS(Table1456[Submitted Cost],Table1456[Category],$D$6,Table1456[Cost Type],$A11)</f>
        <v>0</v>
      </c>
      <c r="E11" s="76">
        <f>SUMIFS(Table1456[Submitted Cost],Table1456[Category],$E$6,Table1456[Cost Type],$A11)</f>
        <v>0</v>
      </c>
      <c r="F11" s="76">
        <f>SUMIFS(Table1456[Submitted Cost],Table1456[Category],$F$6,Table1456[Cost Type],$A11)</f>
        <v>0</v>
      </c>
      <c r="G11" s="76">
        <f>SUMIFS(Table1456[Submitted Cost],Table1456[Category],$G$6,Table1456[Cost Type],$A11)</f>
        <v>0</v>
      </c>
      <c r="H11" s="77">
        <f>SUMIFS(Table1456[Submitted Cost],Table1456[Category],$H$6,Table1456[Cost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SUMIFS(Table1456[Submitted Cost],Table1456[Category],$B$6,Table1456[Cost Type],$A12)</f>
        <v>0</v>
      </c>
      <c r="C12" s="76">
        <f>SUMIFS(Table1456[Submitted Cost],Table1456[Category],$C$6,Table1456[Cost Type],$A12)</f>
        <v>0</v>
      </c>
      <c r="D12" s="76">
        <f>SUMIFS(Table1456[Submitted Cost],Table1456[Category],$D$6,Table1456[Cost Type],$A12)</f>
        <v>0</v>
      </c>
      <c r="E12" s="76">
        <f>SUMIFS(Table1456[Submitted Cost],Table1456[Category],$E$6,Table1456[Cost Type],$A12)</f>
        <v>0</v>
      </c>
      <c r="F12" s="76">
        <f>SUMIFS(Table1456[Submitted Cost],Table1456[Category],$F$6,Table1456[Cost Type],$A12)</f>
        <v>0</v>
      </c>
      <c r="G12" s="76">
        <f>SUMIFS(Table1456[Submitted Cost],Table1456[Category],$G$6,Table1456[Cost Type],$A12)</f>
        <v>0</v>
      </c>
      <c r="H12" s="77">
        <f>SUMIFS(Table1456[Submitted Cost],Table1456[Category],$H$6,Table1456[Cost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SUBTOTAL(109,Table1456[Submitted Cost])</f>
        <v>0</v>
      </c>
      <c r="F63" s="34"/>
      <c r="G63" s="34"/>
      <c r="H63" s="35">
        <f>SUBTOTAL(109,Table1456[Accepted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07E022A0-C9D4-4B78-9A92-CE70C5376CED}">
      <formula1>$B$6:$H$6</formula1>
    </dataValidation>
    <dataValidation type="list" allowBlank="1" showInputMessage="1" showErrorMessage="1" sqref="B20:B62" xr:uid="{5F5A5225-1739-401A-9534-8437A449D924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9E1FE6-B9CF-453C-9A71-44A9D9D6CCB9}">
          <x14:formula1>
            <xm:f>Info!$G$1:$G$10</xm:f>
          </x14:formula1>
          <xm:sqref>G20:G62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DFBE-9DC6-4215-83B5-E7AA36C9DA05}">
  <sheetPr codeName="Sheet12">
    <pageSetUpPr fitToPage="1"/>
  </sheetPr>
  <dimension ref="A1:J64"/>
  <sheetViews>
    <sheetView showGridLines="0" topLeftCell="F1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SUMIFS(Table14567[Submitted Cost],Table14567[Category],$B$6,Table14567[Cost Type],$A8)</f>
        <v>0</v>
      </c>
      <c r="C8" s="76">
        <f>SUMIFS(Table14567[Submitted Cost],Table14567[Category],$C$6,Table14567[Cost Type],$A8)</f>
        <v>0</v>
      </c>
      <c r="D8" s="76">
        <f>SUMIFS(Table14567[Submitted Cost],Table14567[Category],$D$6,Table14567[Cost Type],$A8)</f>
        <v>0</v>
      </c>
      <c r="E8" s="76">
        <f>SUMIFS(Table14567[Submitted Cost],Table14567[Category],$E$6,Table14567[Cost Type],$A8)</f>
        <v>0</v>
      </c>
      <c r="F8" s="76">
        <f>SUMIFS(Table14567[Submitted Cost],Table14567[Category],$F$6,Table14567[Cost Type],$A8)</f>
        <v>0</v>
      </c>
      <c r="G8" s="76">
        <f>SUMIFS(Table14567[Submitted Cost],Table14567[Category],$G$6,Table14567[Cost Type],$A8)</f>
        <v>0</v>
      </c>
      <c r="H8" s="77">
        <f>SUMIFS(Table14567[Submitted Cost],Table14567[Category],$H$6,Table14567[Cost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SUMIFS(Table14567[Submitted Cost],Table14567[Category],$B$6,Table14567[Cost Type],$A9)</f>
        <v>0</v>
      </c>
      <c r="C9" s="76">
        <f>SUMIFS(Table14567[Submitted Cost],Table14567[Category],$C$6,Table14567[Cost Type],$A9)</f>
        <v>0</v>
      </c>
      <c r="D9" s="76">
        <f>SUMIFS(Table14567[Submitted Cost],Table14567[Category],$D$6,Table14567[Cost Type],$A9)</f>
        <v>0</v>
      </c>
      <c r="E9" s="76">
        <f>SUMIFS(Table14567[Submitted Cost],Table14567[Category],$E$6,Table14567[Cost Type],$A9)</f>
        <v>0</v>
      </c>
      <c r="F9" s="76">
        <f>SUMIFS(Table14567[Submitted Cost],Table14567[Category],$F$6,Table14567[Cost Type],$A9)</f>
        <v>0</v>
      </c>
      <c r="G9" s="76">
        <f>SUMIFS(Table14567[Submitted Cost],Table14567[Category],$G$6,Table14567[Cost Type],$A9)</f>
        <v>0</v>
      </c>
      <c r="H9" s="77">
        <f>SUMIFS(Table14567[Submitted Cost],Table14567[Category],$H$6,Table14567[Cost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SUMIFS(Table14567[Submitted Cost],Table14567[Category],$B$6,Table14567[Cost Type],$A10)</f>
        <v>0</v>
      </c>
      <c r="C10" s="76">
        <f>SUMIFS(Table14567[Submitted Cost],Table14567[Category],$C$6,Table14567[Cost Type],$A10)</f>
        <v>0</v>
      </c>
      <c r="D10" s="76">
        <f>SUMIFS(Table14567[Submitted Cost],Table14567[Category],$D$6,Table14567[Cost Type],$A10)</f>
        <v>0</v>
      </c>
      <c r="E10" s="76">
        <f>SUMIFS(Table14567[Submitted Cost],Table14567[Category],$E$6,Table14567[Cost Type],$A10)</f>
        <v>0</v>
      </c>
      <c r="F10" s="76">
        <f>SUMIFS(Table14567[Submitted Cost],Table14567[Category],$F$6,Table14567[Cost Type],$A10)</f>
        <v>0</v>
      </c>
      <c r="G10" s="76">
        <f>SUMIFS(Table14567[Submitted Cost],Table14567[Category],$G$6,Table14567[Cost Type],$A10)</f>
        <v>0</v>
      </c>
      <c r="H10" s="77">
        <f>SUMIFS(Table14567[Submitted Cost],Table14567[Category],$H$6,Table14567[Cost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SUMIFS(Table14567[Submitted Cost],Table14567[Category],$B$6,Table14567[Cost Type],$A11)</f>
        <v>0</v>
      </c>
      <c r="C11" s="76">
        <f>SUMIFS(Table14567[Submitted Cost],Table14567[Category],$C$6,Table14567[Cost Type],$A11)</f>
        <v>0</v>
      </c>
      <c r="D11" s="76">
        <f>SUMIFS(Table14567[Submitted Cost],Table14567[Category],$D$6,Table14567[Cost Type],$A11)</f>
        <v>0</v>
      </c>
      <c r="E11" s="76">
        <f>SUMIFS(Table14567[Submitted Cost],Table14567[Category],$E$6,Table14567[Cost Type],$A11)</f>
        <v>0</v>
      </c>
      <c r="F11" s="76">
        <f>SUMIFS(Table14567[Submitted Cost],Table14567[Category],$F$6,Table14567[Cost Type],$A11)</f>
        <v>0</v>
      </c>
      <c r="G11" s="76">
        <f>SUMIFS(Table14567[Submitted Cost],Table14567[Category],$G$6,Table14567[Cost Type],$A11)</f>
        <v>0</v>
      </c>
      <c r="H11" s="77">
        <f>SUMIFS(Table14567[Submitted Cost],Table14567[Category],$H$6,Table14567[Cost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SUMIFS(Table14567[Submitted Cost],Table14567[Category],$B$6,Table14567[Cost Type],$A12)</f>
        <v>0</v>
      </c>
      <c r="C12" s="76">
        <f>SUMIFS(Table14567[Submitted Cost],Table14567[Category],$C$6,Table14567[Cost Type],$A12)</f>
        <v>0</v>
      </c>
      <c r="D12" s="76">
        <f>SUMIFS(Table14567[Submitted Cost],Table14567[Category],$D$6,Table14567[Cost Type],$A12)</f>
        <v>0</v>
      </c>
      <c r="E12" s="76">
        <f>SUMIFS(Table14567[Submitted Cost],Table14567[Category],$E$6,Table14567[Cost Type],$A12)</f>
        <v>0</v>
      </c>
      <c r="F12" s="76">
        <f>SUMIFS(Table14567[Submitted Cost],Table14567[Category],$F$6,Table14567[Cost Type],$A12)</f>
        <v>0</v>
      </c>
      <c r="G12" s="76">
        <f>SUMIFS(Table14567[Submitted Cost],Table14567[Category],$G$6,Table14567[Cost Type],$A12)</f>
        <v>0</v>
      </c>
      <c r="H12" s="77">
        <f>SUMIFS(Table14567[Submitted Cost],Table14567[Category],$H$6,Table14567[Cost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SUBTOTAL(109,Table14567[Submitted Cost])</f>
        <v>0</v>
      </c>
      <c r="F63" s="34"/>
      <c r="G63" s="34"/>
      <c r="H63" s="35">
        <f>SUBTOTAL(109,Table14567[Accepted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7702F87E-0BF6-4F81-8039-F1A86DF14704}">
      <formula1>$A$8:$A$12</formula1>
    </dataValidation>
    <dataValidation type="list" allowBlank="1" showInputMessage="1" showErrorMessage="1" sqref="A20:A62" xr:uid="{FC27E295-84BF-42F9-B95E-E49798A9124C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C83770-F4E4-4279-8954-A8290B446FA9}">
          <x14:formula1>
            <xm:f>Info!$G$1:$G$10</xm:f>
          </x14:formula1>
          <xm:sqref>G20:G62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C592-1147-47BF-8696-D16E51D58CAD}">
  <sheetPr codeName="Sheet13">
    <pageSetUpPr fitToPage="1"/>
  </sheetPr>
  <dimension ref="A1:J64"/>
  <sheetViews>
    <sheetView showGridLines="0" topLeftCell="F1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SUMIFS(Table145678[Submitted Cost],Table145678[Category],$B$6,Table145678[Cost Type],$A8)</f>
        <v>0</v>
      </c>
      <c r="C8" s="76">
        <f>SUMIFS(Table145678[Submitted Cost],Table145678[Category],$C$6,Table145678[Cost Type],$A8)</f>
        <v>0</v>
      </c>
      <c r="D8" s="76">
        <f>SUMIFS(Table145678[Submitted Cost],Table145678[Category],$D$6,Table145678[Cost Type],$A8)</f>
        <v>0</v>
      </c>
      <c r="E8" s="76">
        <f>SUMIFS(Table145678[Submitted Cost],Table145678[Category],$E$6,Table145678[Cost Type],$A8)</f>
        <v>0</v>
      </c>
      <c r="F8" s="76">
        <f>SUMIFS(Table145678[Submitted Cost],Table145678[Category],$F$6,Table145678[Cost Type],$A8)</f>
        <v>0</v>
      </c>
      <c r="G8" s="76">
        <f>SUMIFS(Table145678[Submitted Cost],Table145678[Category],$G$6,Table145678[Cost Type],$A8)</f>
        <v>0</v>
      </c>
      <c r="H8" s="77">
        <f>SUMIFS(Table145678[Submitted Cost],Table145678[Category],$H$6,Table145678[Cost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SUMIFS(Table145678[Submitted Cost],Table145678[Category],$B$6,Table145678[Cost Type],$A9)</f>
        <v>0</v>
      </c>
      <c r="C9" s="76">
        <f>SUMIFS(Table145678[Submitted Cost],Table145678[Category],$C$6,Table145678[Cost Type],$A9)</f>
        <v>0</v>
      </c>
      <c r="D9" s="76">
        <f>SUMIFS(Table145678[Submitted Cost],Table145678[Category],$D$6,Table145678[Cost Type],$A9)</f>
        <v>0</v>
      </c>
      <c r="E9" s="76">
        <f>SUMIFS(Table145678[Submitted Cost],Table145678[Category],$E$6,Table145678[Cost Type],$A9)</f>
        <v>0</v>
      </c>
      <c r="F9" s="76">
        <f>SUMIFS(Table145678[Submitted Cost],Table145678[Category],$F$6,Table145678[Cost Type],$A9)</f>
        <v>0</v>
      </c>
      <c r="G9" s="76">
        <f>SUMIFS(Table145678[Submitted Cost],Table145678[Category],$G$6,Table145678[Cost Type],$A9)</f>
        <v>0</v>
      </c>
      <c r="H9" s="77">
        <f>SUMIFS(Table145678[Submitted Cost],Table145678[Category],$H$6,Table145678[Cost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SUMIFS(Table145678[Submitted Cost],Table145678[Category],$B$6,Table145678[Cost Type],$A10)</f>
        <v>0</v>
      </c>
      <c r="C10" s="76">
        <f>SUMIFS(Table145678[Submitted Cost],Table145678[Category],$C$6,Table145678[Cost Type],$A10)</f>
        <v>0</v>
      </c>
      <c r="D10" s="76">
        <f>SUMIFS(Table145678[Submitted Cost],Table145678[Category],$D$6,Table145678[Cost Type],$A10)</f>
        <v>0</v>
      </c>
      <c r="E10" s="76">
        <f>SUMIFS(Table145678[Submitted Cost],Table145678[Category],$E$6,Table145678[Cost Type],$A10)</f>
        <v>0</v>
      </c>
      <c r="F10" s="76">
        <f>SUMIFS(Table145678[Submitted Cost],Table145678[Category],$F$6,Table145678[Cost Type],$A10)</f>
        <v>0</v>
      </c>
      <c r="G10" s="76">
        <f>SUMIFS(Table145678[Submitted Cost],Table145678[Category],$G$6,Table145678[Cost Type],$A10)</f>
        <v>0</v>
      </c>
      <c r="H10" s="77">
        <f>SUMIFS(Table145678[Submitted Cost],Table145678[Category],$H$6,Table145678[Cost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SUMIFS(Table145678[Submitted Cost],Table145678[Category],$B$6,Table145678[Cost Type],$A11)</f>
        <v>0</v>
      </c>
      <c r="C11" s="76">
        <f>SUMIFS(Table145678[Submitted Cost],Table145678[Category],$C$6,Table145678[Cost Type],$A11)</f>
        <v>0</v>
      </c>
      <c r="D11" s="76">
        <f>SUMIFS(Table145678[Submitted Cost],Table145678[Category],$D$6,Table145678[Cost Type],$A11)</f>
        <v>0</v>
      </c>
      <c r="E11" s="76">
        <f>SUMIFS(Table145678[Submitted Cost],Table145678[Category],$E$6,Table145678[Cost Type],$A11)</f>
        <v>0</v>
      </c>
      <c r="F11" s="76">
        <f>SUMIFS(Table145678[Submitted Cost],Table145678[Category],$F$6,Table145678[Cost Type],$A11)</f>
        <v>0</v>
      </c>
      <c r="G11" s="76">
        <f>SUMIFS(Table145678[Submitted Cost],Table145678[Category],$G$6,Table145678[Cost Type],$A11)</f>
        <v>0</v>
      </c>
      <c r="H11" s="77">
        <f>SUMIFS(Table145678[Submitted Cost],Table145678[Category],$H$6,Table145678[Cost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SUMIFS(Table145678[Submitted Cost],Table145678[Category],$B$6,Table145678[Cost Type],$A12)</f>
        <v>0</v>
      </c>
      <c r="C12" s="76">
        <f>SUMIFS(Table145678[Submitted Cost],Table145678[Category],$C$6,Table145678[Cost Type],$A12)</f>
        <v>0</v>
      </c>
      <c r="D12" s="76">
        <f>SUMIFS(Table145678[Submitted Cost],Table145678[Category],$D$6,Table145678[Cost Type],$A12)</f>
        <v>0</v>
      </c>
      <c r="E12" s="76">
        <f>SUMIFS(Table145678[Submitted Cost],Table145678[Category],$E$6,Table145678[Cost Type],$A12)</f>
        <v>0</v>
      </c>
      <c r="F12" s="76">
        <f>SUMIFS(Table145678[Submitted Cost],Table145678[Category],$F$6,Table145678[Cost Type],$A12)</f>
        <v>0</v>
      </c>
      <c r="G12" s="76">
        <f>SUMIFS(Table145678[Submitted Cost],Table145678[Category],$G$6,Table145678[Cost Type],$A12)</f>
        <v>0</v>
      </c>
      <c r="H12" s="77">
        <f>SUMIFS(Table145678[Submitted Cost],Table145678[Category],$H$6,Table145678[Cost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SUBTOTAL(109,Table145678[Submitted Cost])</f>
        <v>0</v>
      </c>
      <c r="F63" s="34"/>
      <c r="G63" s="34"/>
      <c r="H63" s="35">
        <f>SUBTOTAL(109,Table145678[Accepted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5C7BC14E-C2FA-486F-B822-9F82BE339D15}">
      <formula1>$B$6:$H$6</formula1>
    </dataValidation>
    <dataValidation type="list" allowBlank="1" showInputMessage="1" showErrorMessage="1" sqref="B20:B62" xr:uid="{006E57E9-4BE7-4370-9E58-A0F5E150562F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294860-319B-4EA6-9F8B-F1F97A267E44}">
          <x14:formula1>
            <xm:f>Info!$G$1:$G$10</xm:f>
          </x14:formula1>
          <xm:sqref>G20:G62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2D096-CE31-4126-A1F2-780BF6A0F030}">
  <sheetPr codeName="Sheet14">
    <pageSetUpPr fitToPage="1"/>
  </sheetPr>
  <dimension ref="A1:J64"/>
  <sheetViews>
    <sheetView showGridLines="0" topLeftCell="F1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SUMIFS(Table1456789[Submitted Cost],Table1456789[Category],$B$6,Table1456789[Cost Type],$A8)</f>
        <v>0</v>
      </c>
      <c r="C8" s="76">
        <f>SUMIFS(Table1456789[Submitted Cost],Table1456789[Category],$C$6,Table1456789[Cost Type],$A8)</f>
        <v>0</v>
      </c>
      <c r="D8" s="76">
        <f>SUMIFS(Table1456789[Submitted Cost],Table1456789[Category],$D$6,Table1456789[Cost Type],$A8)</f>
        <v>0</v>
      </c>
      <c r="E8" s="76">
        <f>SUMIFS(Table1456789[Submitted Cost],Table1456789[Category],$E$6,Table1456789[Cost Type],$A8)</f>
        <v>0</v>
      </c>
      <c r="F8" s="76">
        <f>SUMIFS(Table1456789[Submitted Cost],Table1456789[Category],$F$6,Table1456789[Cost Type],$A8)</f>
        <v>0</v>
      </c>
      <c r="G8" s="76">
        <f>SUMIFS(Table1456789[Submitted Cost],Table1456789[Category],$G$6,Table1456789[Cost Type],$A8)</f>
        <v>0</v>
      </c>
      <c r="H8" s="77">
        <f>SUMIFS(Table1456789[Submitted Cost],Table1456789[Category],$H$6,Table1456789[Cost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SUMIFS(Table1456789[Submitted Cost],Table1456789[Category],$B$6,Table1456789[Cost Type],$A9)</f>
        <v>0</v>
      </c>
      <c r="C9" s="76">
        <f>SUMIFS(Table1456789[Submitted Cost],Table1456789[Category],$C$6,Table1456789[Cost Type],$A9)</f>
        <v>0</v>
      </c>
      <c r="D9" s="76">
        <f>SUMIFS(Table1456789[Submitted Cost],Table1456789[Category],$D$6,Table1456789[Cost Type],$A9)</f>
        <v>0</v>
      </c>
      <c r="E9" s="76">
        <f>SUMIFS(Table1456789[Submitted Cost],Table1456789[Category],$E$6,Table1456789[Cost Type],$A9)</f>
        <v>0</v>
      </c>
      <c r="F9" s="76">
        <f>SUMIFS(Table1456789[Submitted Cost],Table1456789[Category],$F$6,Table1456789[Cost Type],$A9)</f>
        <v>0</v>
      </c>
      <c r="G9" s="76">
        <f>SUMIFS(Table1456789[Submitted Cost],Table1456789[Category],$G$6,Table1456789[Cost Type],$A9)</f>
        <v>0</v>
      </c>
      <c r="H9" s="77">
        <f>SUMIFS(Table1456789[Submitted Cost],Table1456789[Category],$H$6,Table1456789[Cost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SUMIFS(Table1456789[Submitted Cost],Table1456789[Category],$B$6,Table1456789[Cost Type],$A10)</f>
        <v>0</v>
      </c>
      <c r="C10" s="76">
        <f>SUMIFS(Table1456789[Submitted Cost],Table1456789[Category],$C$6,Table1456789[Cost Type],$A10)</f>
        <v>0</v>
      </c>
      <c r="D10" s="76">
        <f>SUMIFS(Table1456789[Submitted Cost],Table1456789[Category],$D$6,Table1456789[Cost Type],$A10)</f>
        <v>0</v>
      </c>
      <c r="E10" s="76">
        <f>SUMIFS(Table1456789[Submitted Cost],Table1456789[Category],$E$6,Table1456789[Cost Type],$A10)</f>
        <v>0</v>
      </c>
      <c r="F10" s="76">
        <f>SUMIFS(Table1456789[Submitted Cost],Table1456789[Category],$F$6,Table1456789[Cost Type],$A10)</f>
        <v>0</v>
      </c>
      <c r="G10" s="76">
        <f>SUMIFS(Table1456789[Submitted Cost],Table1456789[Category],$G$6,Table1456789[Cost Type],$A10)</f>
        <v>0</v>
      </c>
      <c r="H10" s="77">
        <f>SUMIFS(Table1456789[Submitted Cost],Table1456789[Category],$H$6,Table1456789[Cost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SUMIFS(Table1456789[Submitted Cost],Table1456789[Category],$B$6,Table1456789[Cost Type],$A11)</f>
        <v>0</v>
      </c>
      <c r="C11" s="76">
        <f>SUMIFS(Table1456789[Submitted Cost],Table1456789[Category],$C$6,Table1456789[Cost Type],$A11)</f>
        <v>0</v>
      </c>
      <c r="D11" s="76">
        <f>SUMIFS(Table1456789[Submitted Cost],Table1456789[Category],$D$6,Table1456789[Cost Type],$A11)</f>
        <v>0</v>
      </c>
      <c r="E11" s="76">
        <f>SUMIFS(Table1456789[Submitted Cost],Table1456789[Category],$E$6,Table1456789[Cost Type],$A11)</f>
        <v>0</v>
      </c>
      <c r="F11" s="76">
        <f>SUMIFS(Table1456789[Submitted Cost],Table1456789[Category],$F$6,Table1456789[Cost Type],$A11)</f>
        <v>0</v>
      </c>
      <c r="G11" s="76">
        <f>SUMIFS(Table1456789[Submitted Cost],Table1456789[Category],$G$6,Table1456789[Cost Type],$A11)</f>
        <v>0</v>
      </c>
      <c r="H11" s="77">
        <f>SUMIFS(Table1456789[Submitted Cost],Table1456789[Category],$H$6,Table1456789[Cost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SUMIFS(Table1456789[Submitted Cost],Table1456789[Category],$B$6,Table1456789[Cost Type],$A12)</f>
        <v>0</v>
      </c>
      <c r="C12" s="76">
        <f>SUMIFS(Table1456789[Submitted Cost],Table1456789[Category],$C$6,Table1456789[Cost Type],$A12)</f>
        <v>0</v>
      </c>
      <c r="D12" s="76">
        <f>SUMIFS(Table1456789[Submitted Cost],Table1456789[Category],$D$6,Table1456789[Cost Type],$A12)</f>
        <v>0</v>
      </c>
      <c r="E12" s="76">
        <f>SUMIFS(Table1456789[Submitted Cost],Table1456789[Category],$E$6,Table1456789[Cost Type],$A12)</f>
        <v>0</v>
      </c>
      <c r="F12" s="76">
        <f>SUMIFS(Table1456789[Submitted Cost],Table1456789[Category],$F$6,Table1456789[Cost Type],$A12)</f>
        <v>0</v>
      </c>
      <c r="G12" s="76">
        <f>SUMIFS(Table1456789[Submitted Cost],Table1456789[Category],$G$6,Table1456789[Cost Type],$A12)</f>
        <v>0</v>
      </c>
      <c r="H12" s="77">
        <f>SUMIFS(Table1456789[Submitted Cost],Table1456789[Category],$H$6,Table1456789[Cost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SUBTOTAL(109,Table1456789[Submitted Cost])</f>
        <v>0</v>
      </c>
      <c r="F63" s="34"/>
      <c r="G63" s="34"/>
      <c r="H63" s="35">
        <f>SUBTOTAL(109,Table1456789[Accepted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BC9C161B-41AE-4BC2-AA80-E30F5D7663F6}">
      <formula1>$A$8:$A$12</formula1>
    </dataValidation>
    <dataValidation type="list" allowBlank="1" showInputMessage="1" showErrorMessage="1" sqref="A20:A62" xr:uid="{D27B0812-2AA9-433E-81AF-CC31361B6BFE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B66B09-1AF7-4FA0-ADC9-0C88F2CD5855}">
          <x14:formula1>
            <xm:f>Info!$G$1:$G$10</xm:f>
          </x14:formula1>
          <xm:sqref>G20:G62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8B37-4E38-4107-8B3C-0A1820540AED}">
  <sheetPr codeName="Sheet15">
    <pageSetUpPr fitToPage="1"/>
  </sheetPr>
  <dimension ref="A1:J64"/>
  <sheetViews>
    <sheetView showGridLines="0" topLeftCell="E1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SUMIFS(Table145678910[Submitted Cost],Table145678910[Category],$B$6,Table145678910[Cost Type],$A8)</f>
        <v>0</v>
      </c>
      <c r="C8" s="76">
        <f>SUMIFS(Table145678910[Submitted Cost],Table145678910[Category],$C$6,Table145678910[Cost Type],$A8)</f>
        <v>0</v>
      </c>
      <c r="D8" s="76">
        <f>SUMIFS(Table145678910[Submitted Cost],Table145678910[Category],$D$6,Table145678910[Cost Type],$A8)</f>
        <v>0</v>
      </c>
      <c r="E8" s="76">
        <f>SUMIFS(Table145678910[Submitted Cost],Table145678910[Category],$E$6,Table145678910[Cost Type],$A8)</f>
        <v>0</v>
      </c>
      <c r="F8" s="76">
        <f>SUMIFS(Table145678910[Submitted Cost],Table145678910[Category],$F$6,Table145678910[Cost Type],$A8)</f>
        <v>0</v>
      </c>
      <c r="G8" s="76">
        <f>SUMIFS(Table145678910[Submitted Cost],Table145678910[Category],$G$6,Table145678910[Cost Type],$A8)</f>
        <v>0</v>
      </c>
      <c r="H8" s="77">
        <f>SUMIFS(Table145678910[Submitted Cost],Table145678910[Category],$H$6,Table145678910[Cost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SUMIFS(Table145678910[Submitted Cost],Table145678910[Category],$B$6,Table145678910[Cost Type],$A9)</f>
        <v>0</v>
      </c>
      <c r="C9" s="76">
        <f>SUMIFS(Table145678910[Submitted Cost],Table145678910[Category],$C$6,Table145678910[Cost Type],$A9)</f>
        <v>0</v>
      </c>
      <c r="D9" s="76">
        <f>SUMIFS(Table145678910[Submitted Cost],Table145678910[Category],$D$6,Table145678910[Cost Type],$A9)</f>
        <v>0</v>
      </c>
      <c r="E9" s="76">
        <f>SUMIFS(Table145678910[Submitted Cost],Table145678910[Category],$E$6,Table145678910[Cost Type],$A9)</f>
        <v>0</v>
      </c>
      <c r="F9" s="76">
        <f>SUMIFS(Table145678910[Submitted Cost],Table145678910[Category],$F$6,Table145678910[Cost Type],$A9)</f>
        <v>0</v>
      </c>
      <c r="G9" s="76">
        <f>SUMIFS(Table145678910[Submitted Cost],Table145678910[Category],$G$6,Table145678910[Cost Type],$A9)</f>
        <v>0</v>
      </c>
      <c r="H9" s="77">
        <f>SUMIFS(Table145678910[Submitted Cost],Table145678910[Category],$H$6,Table145678910[Cost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SUMIFS(Table145678910[Submitted Cost],Table145678910[Category],$B$6,Table145678910[Cost Type],$A10)</f>
        <v>0</v>
      </c>
      <c r="C10" s="76">
        <f>SUMIFS(Table145678910[Submitted Cost],Table145678910[Category],$C$6,Table145678910[Cost Type],$A10)</f>
        <v>0</v>
      </c>
      <c r="D10" s="76">
        <f>SUMIFS(Table145678910[Submitted Cost],Table145678910[Category],$D$6,Table145678910[Cost Type],$A10)</f>
        <v>0</v>
      </c>
      <c r="E10" s="76">
        <f>SUMIFS(Table145678910[Submitted Cost],Table145678910[Category],$E$6,Table145678910[Cost Type],$A10)</f>
        <v>0</v>
      </c>
      <c r="F10" s="76">
        <f>SUMIFS(Table145678910[Submitted Cost],Table145678910[Category],$F$6,Table145678910[Cost Type],$A10)</f>
        <v>0</v>
      </c>
      <c r="G10" s="76">
        <f>SUMIFS(Table145678910[Submitted Cost],Table145678910[Category],$G$6,Table145678910[Cost Type],$A10)</f>
        <v>0</v>
      </c>
      <c r="H10" s="77">
        <f>SUMIFS(Table145678910[Submitted Cost],Table145678910[Category],$H$6,Table145678910[Cost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SUMIFS(Table145678910[Submitted Cost],Table145678910[Category],$B$6,Table145678910[Cost Type],$A11)</f>
        <v>0</v>
      </c>
      <c r="C11" s="76">
        <f>SUMIFS(Table145678910[Submitted Cost],Table145678910[Category],$C$6,Table145678910[Cost Type],$A11)</f>
        <v>0</v>
      </c>
      <c r="D11" s="76">
        <f>SUMIFS(Table145678910[Submitted Cost],Table145678910[Category],$D$6,Table145678910[Cost Type],$A11)</f>
        <v>0</v>
      </c>
      <c r="E11" s="76">
        <f>SUMIFS(Table145678910[Submitted Cost],Table145678910[Category],$E$6,Table145678910[Cost Type],$A11)</f>
        <v>0</v>
      </c>
      <c r="F11" s="76">
        <f>SUMIFS(Table145678910[Submitted Cost],Table145678910[Category],$F$6,Table145678910[Cost Type],$A11)</f>
        <v>0</v>
      </c>
      <c r="G11" s="76">
        <f>SUMIFS(Table145678910[Submitted Cost],Table145678910[Category],$G$6,Table145678910[Cost Type],$A11)</f>
        <v>0</v>
      </c>
      <c r="H11" s="77">
        <f>SUMIFS(Table145678910[Submitted Cost],Table145678910[Category],$H$6,Table145678910[Cost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SUMIFS(Table145678910[Submitted Cost],Table145678910[Category],$B$6,Table145678910[Cost Type],$A12)</f>
        <v>0</v>
      </c>
      <c r="C12" s="76">
        <f>SUMIFS(Table145678910[Submitted Cost],Table145678910[Category],$C$6,Table145678910[Cost Type],$A12)</f>
        <v>0</v>
      </c>
      <c r="D12" s="76">
        <f>SUMIFS(Table145678910[Submitted Cost],Table145678910[Category],$D$6,Table145678910[Cost Type],$A12)</f>
        <v>0</v>
      </c>
      <c r="E12" s="76">
        <f>SUMIFS(Table145678910[Submitted Cost],Table145678910[Category],$E$6,Table145678910[Cost Type],$A12)</f>
        <v>0</v>
      </c>
      <c r="F12" s="76">
        <f>SUMIFS(Table145678910[Submitted Cost],Table145678910[Category],$F$6,Table145678910[Cost Type],$A12)</f>
        <v>0</v>
      </c>
      <c r="G12" s="76">
        <f>SUMIFS(Table145678910[Submitted Cost],Table145678910[Category],$G$6,Table145678910[Cost Type],$A12)</f>
        <v>0</v>
      </c>
      <c r="H12" s="77">
        <f>SUMIFS(Table145678910[Submitted Cost],Table145678910[Category],$H$6,Table145678910[Cost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SUBTOTAL(109,Table145678910[Submitted Cost])</f>
        <v>0</v>
      </c>
      <c r="F63" s="34"/>
      <c r="G63" s="34"/>
      <c r="H63" s="35">
        <f>SUBTOTAL(109,Table145678910[Accepted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8C78CD0E-4736-49A2-B5CC-1DFAEE2AE53C}">
      <formula1>$B$6:$H$6</formula1>
    </dataValidation>
    <dataValidation type="list" allowBlank="1" showInputMessage="1" showErrorMessage="1" sqref="B20:B62" xr:uid="{6A9CFDBC-F1EC-4789-B0A4-2A44567D3F34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6E5759-D803-482F-BCF2-50FB0F46D172}">
          <x14:formula1>
            <xm:f>Info!$G$1:$G$10</xm:f>
          </x14:formula1>
          <xm:sqref>G20:G62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5CA4-F49D-406C-8765-FB60A4A3BC7E}">
  <sheetPr codeName="Sheet16">
    <pageSetUpPr fitToPage="1"/>
  </sheetPr>
  <dimension ref="A1:J64"/>
  <sheetViews>
    <sheetView showGridLines="0" topLeftCell="E1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SUMIFS(Table14567891012[Submitted Cost],Table14567891012[Category],$B$6,Table14567891012[Cost Type],$A8)</f>
        <v>0</v>
      </c>
      <c r="C8" s="76">
        <f>SUMIFS(Table14567891012[Submitted Cost],Table14567891012[Category],$C$6,Table14567891012[Cost Type],$A8)</f>
        <v>0</v>
      </c>
      <c r="D8" s="76">
        <f>SUMIFS(Table14567891012[Submitted Cost],Table14567891012[Category],$D$6,Table14567891012[Cost Type],$A8)</f>
        <v>0</v>
      </c>
      <c r="E8" s="76">
        <f>SUMIFS(Table14567891012[Submitted Cost],Table14567891012[Category],$E$6,Table14567891012[Cost Type],$A8)</f>
        <v>0</v>
      </c>
      <c r="F8" s="76">
        <f>SUMIFS(Table14567891012[Submitted Cost],Table14567891012[Category],$F$6,Table14567891012[Cost Type],$A8)</f>
        <v>0</v>
      </c>
      <c r="G8" s="76">
        <f>SUMIFS(Table14567891012[Submitted Cost],Table14567891012[Category],$G$6,Table14567891012[Cost Type],$A8)</f>
        <v>0</v>
      </c>
      <c r="H8" s="77">
        <f>SUMIFS(Table14567891012[Submitted Cost],Table14567891012[Category],$H$6,Table14567891012[Cost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SUMIFS(Table14567891012[Submitted Cost],Table14567891012[Category],$B$6,Table14567891012[Cost Type],$A9)</f>
        <v>0</v>
      </c>
      <c r="C9" s="76">
        <f>SUMIFS(Table14567891012[Submitted Cost],Table14567891012[Category],$C$6,Table14567891012[Cost Type],$A9)</f>
        <v>0</v>
      </c>
      <c r="D9" s="76">
        <f>SUMIFS(Table14567891012[Submitted Cost],Table14567891012[Category],$D$6,Table14567891012[Cost Type],$A9)</f>
        <v>0</v>
      </c>
      <c r="E9" s="76">
        <f>SUMIFS(Table14567891012[Submitted Cost],Table14567891012[Category],$E$6,Table14567891012[Cost Type],$A9)</f>
        <v>0</v>
      </c>
      <c r="F9" s="76">
        <f>SUMIFS(Table14567891012[Submitted Cost],Table14567891012[Category],$F$6,Table14567891012[Cost Type],$A9)</f>
        <v>0</v>
      </c>
      <c r="G9" s="76">
        <f>SUMIFS(Table14567891012[Submitted Cost],Table14567891012[Category],$G$6,Table14567891012[Cost Type],$A9)</f>
        <v>0</v>
      </c>
      <c r="H9" s="77">
        <f>SUMIFS(Table14567891012[Submitted Cost],Table14567891012[Category],$H$6,Table14567891012[Cost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SUMIFS(Table14567891012[Submitted Cost],Table14567891012[Category],$B$6,Table14567891012[Cost Type],$A10)</f>
        <v>0</v>
      </c>
      <c r="C10" s="76">
        <f>SUMIFS(Table14567891012[Submitted Cost],Table14567891012[Category],$C$6,Table14567891012[Cost Type],$A10)</f>
        <v>0</v>
      </c>
      <c r="D10" s="76">
        <f>SUMIFS(Table14567891012[Submitted Cost],Table14567891012[Category],$D$6,Table14567891012[Cost Type],$A10)</f>
        <v>0</v>
      </c>
      <c r="E10" s="76">
        <f>SUMIFS(Table14567891012[Submitted Cost],Table14567891012[Category],$E$6,Table14567891012[Cost Type],$A10)</f>
        <v>0</v>
      </c>
      <c r="F10" s="76">
        <f>SUMIFS(Table14567891012[Submitted Cost],Table14567891012[Category],$F$6,Table14567891012[Cost Type],$A10)</f>
        <v>0</v>
      </c>
      <c r="G10" s="76">
        <f>SUMIFS(Table14567891012[Submitted Cost],Table14567891012[Category],$G$6,Table14567891012[Cost Type],$A10)</f>
        <v>0</v>
      </c>
      <c r="H10" s="77">
        <f>SUMIFS(Table14567891012[Submitted Cost],Table14567891012[Category],$H$6,Table14567891012[Cost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SUMIFS(Table14567891012[Submitted Cost],Table14567891012[Category],$B$6,Table14567891012[Cost Type],$A11)</f>
        <v>0</v>
      </c>
      <c r="C11" s="76">
        <f>SUMIFS(Table14567891012[Submitted Cost],Table14567891012[Category],$C$6,Table14567891012[Cost Type],$A11)</f>
        <v>0</v>
      </c>
      <c r="D11" s="76">
        <f>SUMIFS(Table14567891012[Submitted Cost],Table14567891012[Category],$D$6,Table14567891012[Cost Type],$A11)</f>
        <v>0</v>
      </c>
      <c r="E11" s="76">
        <f>SUMIFS(Table14567891012[Submitted Cost],Table14567891012[Category],$E$6,Table14567891012[Cost Type],$A11)</f>
        <v>0</v>
      </c>
      <c r="F11" s="76">
        <f>SUMIFS(Table14567891012[Submitted Cost],Table14567891012[Category],$F$6,Table14567891012[Cost Type],$A11)</f>
        <v>0</v>
      </c>
      <c r="G11" s="76">
        <f>SUMIFS(Table14567891012[Submitted Cost],Table14567891012[Category],$G$6,Table14567891012[Cost Type],$A11)</f>
        <v>0</v>
      </c>
      <c r="H11" s="77">
        <f>SUMIFS(Table14567891012[Submitted Cost],Table14567891012[Category],$H$6,Table14567891012[Cost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SUMIFS(Table14567891012[Submitted Cost],Table14567891012[Category],$B$6,Table14567891012[Cost Type],$A12)</f>
        <v>0</v>
      </c>
      <c r="C12" s="76">
        <f>SUMIFS(Table14567891012[Submitted Cost],Table14567891012[Category],$C$6,Table14567891012[Cost Type],$A12)</f>
        <v>0</v>
      </c>
      <c r="D12" s="76">
        <f>SUMIFS(Table14567891012[Submitted Cost],Table14567891012[Category],$D$6,Table14567891012[Cost Type],$A12)</f>
        <v>0</v>
      </c>
      <c r="E12" s="76">
        <f>SUMIFS(Table14567891012[Submitted Cost],Table14567891012[Category],$E$6,Table14567891012[Cost Type],$A12)</f>
        <v>0</v>
      </c>
      <c r="F12" s="76">
        <f>SUMIFS(Table14567891012[Submitted Cost],Table14567891012[Category],$F$6,Table14567891012[Cost Type],$A12)</f>
        <v>0</v>
      </c>
      <c r="G12" s="76">
        <f>SUMIFS(Table14567891012[Submitted Cost],Table14567891012[Category],$G$6,Table14567891012[Cost Type],$A12)</f>
        <v>0</v>
      </c>
      <c r="H12" s="77">
        <f>SUMIFS(Table14567891012[Submitted Cost],Table14567891012[Category],$H$6,Table14567891012[Cost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SUBTOTAL(109,Table14567891012[Submitted Cost])</f>
        <v>0</v>
      </c>
      <c r="F63" s="34"/>
      <c r="G63" s="34"/>
      <c r="H63" s="35">
        <f>SUBTOTAL(109,Table14567891012[Accepted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3371E291-C224-4B51-9DC7-82355E6B0DFF}">
      <formula1>$A$8:$A$12</formula1>
    </dataValidation>
    <dataValidation type="list" allowBlank="1" showInputMessage="1" showErrorMessage="1" sqref="A20:A62" xr:uid="{79723FB1-ADA8-4E49-A5C4-CD5B2A3C1A09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C1583B-793C-449E-9010-FE076232EA41}">
          <x14:formula1>
            <xm:f>Info!$G$1:$G$10</xm:f>
          </x14:formula1>
          <xm:sqref>G20:G62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597D-7F67-4DD4-AB79-037BA1C1F2D1}">
  <sheetPr codeName="Sheet17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SUMIFS(Table1456789101213[Submitted Cost],Table1456789101213[Category],$B$6,Table1456789101213[Cost Type],$A8)</f>
        <v>0</v>
      </c>
      <c r="C8" s="76">
        <f>SUMIFS(Table1456789101213[Submitted Cost],Table1456789101213[Category],$C$6,Table1456789101213[Cost Type],$A8)</f>
        <v>0</v>
      </c>
      <c r="D8" s="76">
        <f>SUMIFS(Table1456789101213[Submitted Cost],Table1456789101213[Category],$D$6,Table1456789101213[Cost Type],$A8)</f>
        <v>0</v>
      </c>
      <c r="E8" s="76">
        <f>SUMIFS(Table1456789101213[Submitted Cost],Table1456789101213[Category],$E$6,Table1456789101213[Cost Type],$A8)</f>
        <v>0</v>
      </c>
      <c r="F8" s="76">
        <f>SUMIFS(Table1456789101213[Submitted Cost],Table1456789101213[Category],$F$6,Table1456789101213[Cost Type],$A8)</f>
        <v>0</v>
      </c>
      <c r="G8" s="76">
        <f>SUMIFS(Table1456789101213[Submitted Cost],Table1456789101213[Category],$G$6,Table1456789101213[Cost Type],$A8)</f>
        <v>0</v>
      </c>
      <c r="H8" s="77">
        <f>SUMIFS(Table1456789101213[Submitted Cost],Table1456789101213[Category],$H$6,Table1456789101213[Cost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SUMIFS(Table1456789101213[Submitted Cost],Table1456789101213[Category],$B$6,Table1456789101213[Cost Type],$A9)</f>
        <v>0</v>
      </c>
      <c r="C9" s="76">
        <f>SUMIFS(Table1456789101213[Submitted Cost],Table1456789101213[Category],$C$6,Table1456789101213[Cost Type],$A9)</f>
        <v>0</v>
      </c>
      <c r="D9" s="76">
        <f>SUMIFS(Table1456789101213[Submitted Cost],Table1456789101213[Category],$D$6,Table1456789101213[Cost Type],$A9)</f>
        <v>0</v>
      </c>
      <c r="E9" s="76">
        <f>SUMIFS(Table1456789101213[Submitted Cost],Table1456789101213[Category],$E$6,Table1456789101213[Cost Type],$A9)</f>
        <v>0</v>
      </c>
      <c r="F9" s="76">
        <f>SUMIFS(Table1456789101213[Submitted Cost],Table1456789101213[Category],$F$6,Table1456789101213[Cost Type],$A9)</f>
        <v>0</v>
      </c>
      <c r="G9" s="76">
        <f>SUMIFS(Table1456789101213[Submitted Cost],Table1456789101213[Category],$G$6,Table1456789101213[Cost Type],$A9)</f>
        <v>0</v>
      </c>
      <c r="H9" s="77">
        <f>SUMIFS(Table1456789101213[Submitted Cost],Table1456789101213[Category],$H$6,Table1456789101213[Cost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SUMIFS(Table1456789101213[Submitted Cost],Table1456789101213[Category],$B$6,Table1456789101213[Cost Type],$A10)</f>
        <v>0</v>
      </c>
      <c r="C10" s="76">
        <f>SUMIFS(Table1456789101213[Submitted Cost],Table1456789101213[Category],$C$6,Table1456789101213[Cost Type],$A10)</f>
        <v>0</v>
      </c>
      <c r="D10" s="76">
        <f>SUMIFS(Table1456789101213[Submitted Cost],Table1456789101213[Category],$D$6,Table1456789101213[Cost Type],$A10)</f>
        <v>0</v>
      </c>
      <c r="E10" s="76">
        <f>SUMIFS(Table1456789101213[Submitted Cost],Table1456789101213[Category],$E$6,Table1456789101213[Cost Type],$A10)</f>
        <v>0</v>
      </c>
      <c r="F10" s="76">
        <f>SUMIFS(Table1456789101213[Submitted Cost],Table1456789101213[Category],$F$6,Table1456789101213[Cost Type],$A10)</f>
        <v>0</v>
      </c>
      <c r="G10" s="76">
        <f>SUMIFS(Table1456789101213[Submitted Cost],Table1456789101213[Category],$G$6,Table1456789101213[Cost Type],$A10)</f>
        <v>0</v>
      </c>
      <c r="H10" s="77">
        <f>SUMIFS(Table1456789101213[Submitted Cost],Table1456789101213[Category],$H$6,Table1456789101213[Cost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SUMIFS(Table1456789101213[Submitted Cost],Table1456789101213[Category],$B$6,Table1456789101213[Cost Type],$A11)</f>
        <v>0</v>
      </c>
      <c r="C11" s="76">
        <f>SUMIFS(Table1456789101213[Submitted Cost],Table1456789101213[Category],$C$6,Table1456789101213[Cost Type],$A11)</f>
        <v>0</v>
      </c>
      <c r="D11" s="76">
        <f>SUMIFS(Table1456789101213[Submitted Cost],Table1456789101213[Category],$D$6,Table1456789101213[Cost Type],$A11)</f>
        <v>0</v>
      </c>
      <c r="E11" s="76">
        <f>SUMIFS(Table1456789101213[Submitted Cost],Table1456789101213[Category],$E$6,Table1456789101213[Cost Type],$A11)</f>
        <v>0</v>
      </c>
      <c r="F11" s="76">
        <f>SUMIFS(Table1456789101213[Submitted Cost],Table1456789101213[Category],$F$6,Table1456789101213[Cost Type],$A11)</f>
        <v>0</v>
      </c>
      <c r="G11" s="76">
        <f>SUMIFS(Table1456789101213[Submitted Cost],Table1456789101213[Category],$G$6,Table1456789101213[Cost Type],$A11)</f>
        <v>0</v>
      </c>
      <c r="H11" s="77">
        <f>SUMIFS(Table1456789101213[Submitted Cost],Table1456789101213[Category],$H$6,Table1456789101213[Cost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SUMIFS(Table1456789101213[Submitted Cost],Table1456789101213[Category],$B$6,Table1456789101213[Cost Type],$A12)</f>
        <v>0</v>
      </c>
      <c r="C12" s="76">
        <f>SUMIFS(Table1456789101213[Submitted Cost],Table1456789101213[Category],$C$6,Table1456789101213[Cost Type],$A12)</f>
        <v>0</v>
      </c>
      <c r="D12" s="76">
        <f>SUMIFS(Table1456789101213[Submitted Cost],Table1456789101213[Category],$D$6,Table1456789101213[Cost Type],$A12)</f>
        <v>0</v>
      </c>
      <c r="E12" s="76">
        <f>SUMIFS(Table1456789101213[Submitted Cost],Table1456789101213[Category],$E$6,Table1456789101213[Cost Type],$A12)</f>
        <v>0</v>
      </c>
      <c r="F12" s="76">
        <f>SUMIFS(Table1456789101213[Submitted Cost],Table1456789101213[Category],$F$6,Table1456789101213[Cost Type],$A12)</f>
        <v>0</v>
      </c>
      <c r="G12" s="76">
        <f>SUMIFS(Table1456789101213[Submitted Cost],Table1456789101213[Category],$G$6,Table1456789101213[Cost Type],$A12)</f>
        <v>0</v>
      </c>
      <c r="H12" s="77">
        <f>SUMIFS(Table1456789101213[Submitted Cost],Table1456789101213[Category],$H$6,Table1456789101213[Cost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SUBTOTAL(109,Table1456789101213[Submitted Cost])</f>
        <v>0</v>
      </c>
      <c r="F63" s="34"/>
      <c r="G63" s="34"/>
      <c r="H63" s="35">
        <f>SUBTOTAL(109,Table1456789101213[Accepted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F3EAD004-8721-46E0-89E1-015C8B6F57E5}">
      <formula1>$B$6:$H$6</formula1>
    </dataValidation>
    <dataValidation type="list" allowBlank="1" showInputMessage="1" showErrorMessage="1" sqref="B20:B62" xr:uid="{69FC00AF-53B8-45BA-92E5-4774049816AE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629FE6-1B77-452D-9409-D87A1C307F6B}">
          <x14:formula1>
            <xm:f>Info!$G$1:$G$10</xm:f>
          </x14:formula1>
          <xm:sqref>G20:G62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B250-5171-4308-A5E7-7B4520194096}">
  <sheetPr codeName="Sheet18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SUMIFS(Table145678910121315[Submitted Cost],Table145678910121315[Category],$B$6,Table145678910121315[Cost Type],$A8)</f>
        <v>0</v>
      </c>
      <c r="C8" s="76">
        <f>SUMIFS(Table145678910121315[Submitted Cost],Table145678910121315[Category],$C$6,Table145678910121315[Cost Type],$A8)</f>
        <v>0</v>
      </c>
      <c r="D8" s="76">
        <f>SUMIFS(Table145678910121315[Submitted Cost],Table145678910121315[Category],$D$6,Table145678910121315[Cost Type],$A8)</f>
        <v>0</v>
      </c>
      <c r="E8" s="76">
        <f>SUMIFS(Table145678910121315[Submitted Cost],Table145678910121315[Category],$E$6,Table145678910121315[Cost Type],$A8)</f>
        <v>0</v>
      </c>
      <c r="F8" s="76">
        <f>SUMIFS(Table145678910121315[Submitted Cost],Table145678910121315[Category],$F$6,Table145678910121315[Cost Type],$A8)</f>
        <v>0</v>
      </c>
      <c r="G8" s="76">
        <f>SUMIFS(Table145678910121315[Submitted Cost],Table145678910121315[Category],$G$6,Table145678910121315[Cost Type],$A8)</f>
        <v>0</v>
      </c>
      <c r="H8" s="77">
        <f>SUMIFS(Table145678910121315[Submitted Cost],Table145678910121315[Category],$H$6,Table145678910121315[Cost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SUMIFS(Table145678910121315[Submitted Cost],Table145678910121315[Category],$B$6,Table145678910121315[Cost Type],$A9)</f>
        <v>0</v>
      </c>
      <c r="C9" s="76">
        <f>SUMIFS(Table145678910121315[Submitted Cost],Table145678910121315[Category],$C$6,Table145678910121315[Cost Type],$A9)</f>
        <v>0</v>
      </c>
      <c r="D9" s="76">
        <f>SUMIFS(Table145678910121315[Submitted Cost],Table145678910121315[Category],$D$6,Table145678910121315[Cost Type],$A9)</f>
        <v>0</v>
      </c>
      <c r="E9" s="76">
        <f>SUMIFS(Table145678910121315[Submitted Cost],Table145678910121315[Category],$E$6,Table145678910121315[Cost Type],$A9)</f>
        <v>0</v>
      </c>
      <c r="F9" s="76">
        <f>SUMIFS(Table145678910121315[Submitted Cost],Table145678910121315[Category],$F$6,Table145678910121315[Cost Type],$A9)</f>
        <v>0</v>
      </c>
      <c r="G9" s="76">
        <f>SUMIFS(Table145678910121315[Submitted Cost],Table145678910121315[Category],$G$6,Table145678910121315[Cost Type],$A9)</f>
        <v>0</v>
      </c>
      <c r="H9" s="77">
        <f>SUMIFS(Table145678910121315[Submitted Cost],Table145678910121315[Category],$H$6,Table145678910121315[Cost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SUMIFS(Table145678910121315[Submitted Cost],Table145678910121315[Category],$B$6,Table145678910121315[Cost Type],$A10)</f>
        <v>0</v>
      </c>
      <c r="C10" s="76">
        <f>SUMIFS(Table145678910121315[Submitted Cost],Table145678910121315[Category],$C$6,Table145678910121315[Cost Type],$A10)</f>
        <v>0</v>
      </c>
      <c r="D10" s="76">
        <f>SUMIFS(Table145678910121315[Submitted Cost],Table145678910121315[Category],$D$6,Table145678910121315[Cost Type],$A10)</f>
        <v>0</v>
      </c>
      <c r="E10" s="76">
        <f>SUMIFS(Table145678910121315[Submitted Cost],Table145678910121315[Category],$E$6,Table145678910121315[Cost Type],$A10)</f>
        <v>0</v>
      </c>
      <c r="F10" s="76">
        <f>SUMIFS(Table145678910121315[Submitted Cost],Table145678910121315[Category],$F$6,Table145678910121315[Cost Type],$A10)</f>
        <v>0</v>
      </c>
      <c r="G10" s="76">
        <f>SUMIFS(Table145678910121315[Submitted Cost],Table145678910121315[Category],$G$6,Table145678910121315[Cost Type],$A10)</f>
        <v>0</v>
      </c>
      <c r="H10" s="77">
        <f>SUMIFS(Table145678910121315[Submitted Cost],Table145678910121315[Category],$H$6,Table145678910121315[Cost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SUMIFS(Table145678910121315[Submitted Cost],Table145678910121315[Category],$B$6,Table145678910121315[Cost Type],$A11)</f>
        <v>0</v>
      </c>
      <c r="C11" s="76">
        <f>SUMIFS(Table145678910121315[Submitted Cost],Table145678910121315[Category],$C$6,Table145678910121315[Cost Type],$A11)</f>
        <v>0</v>
      </c>
      <c r="D11" s="76">
        <f>SUMIFS(Table145678910121315[Submitted Cost],Table145678910121315[Category],$D$6,Table145678910121315[Cost Type],$A11)</f>
        <v>0</v>
      </c>
      <c r="E11" s="76">
        <f>SUMIFS(Table145678910121315[Submitted Cost],Table145678910121315[Category],$E$6,Table145678910121315[Cost Type],$A11)</f>
        <v>0</v>
      </c>
      <c r="F11" s="76">
        <f>SUMIFS(Table145678910121315[Submitted Cost],Table145678910121315[Category],$F$6,Table145678910121315[Cost Type],$A11)</f>
        <v>0</v>
      </c>
      <c r="G11" s="76">
        <f>SUMIFS(Table145678910121315[Submitted Cost],Table145678910121315[Category],$G$6,Table145678910121315[Cost Type],$A11)</f>
        <v>0</v>
      </c>
      <c r="H11" s="77">
        <f>SUMIFS(Table145678910121315[Submitted Cost],Table145678910121315[Category],$H$6,Table145678910121315[Cost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SUMIFS(Table145678910121315[Submitted Cost],Table145678910121315[Category],$B$6,Table145678910121315[Cost Type],$A12)</f>
        <v>0</v>
      </c>
      <c r="C12" s="76">
        <f>SUMIFS(Table145678910121315[Submitted Cost],Table145678910121315[Category],$C$6,Table145678910121315[Cost Type],$A12)</f>
        <v>0</v>
      </c>
      <c r="D12" s="76">
        <f>SUMIFS(Table145678910121315[Submitted Cost],Table145678910121315[Category],$D$6,Table145678910121315[Cost Type],$A12)</f>
        <v>0</v>
      </c>
      <c r="E12" s="76">
        <f>SUMIFS(Table145678910121315[Submitted Cost],Table145678910121315[Category],$E$6,Table145678910121315[Cost Type],$A12)</f>
        <v>0</v>
      </c>
      <c r="F12" s="76">
        <f>SUMIFS(Table145678910121315[Submitted Cost],Table145678910121315[Category],$F$6,Table145678910121315[Cost Type],$A12)</f>
        <v>0</v>
      </c>
      <c r="G12" s="76">
        <f>SUMIFS(Table145678910121315[Submitted Cost],Table145678910121315[Category],$G$6,Table145678910121315[Cost Type],$A12)</f>
        <v>0</v>
      </c>
      <c r="H12" s="77">
        <f>SUMIFS(Table145678910121315[Submitted Cost],Table145678910121315[Category],$H$6,Table145678910121315[Cost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SUBTOTAL(109,Table145678910121315[Submitted Cost])</f>
        <v>0</v>
      </c>
      <c r="F63" s="34"/>
      <c r="G63" s="34"/>
      <c r="H63" s="35">
        <f>SUBTOTAL(109,Table145678910121315[Accepted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2A21E480-6B7A-464E-BE12-7899AE546851}">
      <formula1>$A$8:$A$12</formula1>
    </dataValidation>
    <dataValidation type="list" allowBlank="1" showInputMessage="1" showErrorMessage="1" sqref="A20:A62" xr:uid="{0AE4F81B-5EF3-4085-BF6A-39512BC28FAF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0BF950-C83A-4378-9E3E-2AE40000D2DC}">
          <x14:formula1>
            <xm:f>Info!$G$1:$G$10</xm:f>
          </x14:formula1>
          <xm:sqref>G20:G62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38E10-B37E-4FAF-8E86-7BE70E2899FC}">
  <sheetPr codeName="Sheet19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SUMIFS(Table14567891012131516[Submitted Cost],Table14567891012131516[Category],$B$6,Table14567891012131516[Cost Type],$A8)</f>
        <v>0</v>
      </c>
      <c r="C8" s="76">
        <f>SUMIFS(Table14567891012131516[Submitted Cost],Table14567891012131516[Category],$C$6,Table14567891012131516[Cost Type],$A8)</f>
        <v>0</v>
      </c>
      <c r="D8" s="76">
        <f>SUMIFS(Table14567891012131516[Submitted Cost],Table14567891012131516[Category],$D$6,Table14567891012131516[Cost Type],$A8)</f>
        <v>0</v>
      </c>
      <c r="E8" s="76">
        <f>SUMIFS(Table14567891012131516[Submitted Cost],Table14567891012131516[Category],$E$6,Table14567891012131516[Cost Type],$A8)</f>
        <v>0</v>
      </c>
      <c r="F8" s="76">
        <f>SUMIFS(Table14567891012131516[Submitted Cost],Table14567891012131516[Category],$F$6,Table14567891012131516[Cost Type],$A8)</f>
        <v>0</v>
      </c>
      <c r="G8" s="76">
        <f>SUMIFS(Table14567891012131516[Submitted Cost],Table14567891012131516[Category],$G$6,Table14567891012131516[Cost Type],$A8)</f>
        <v>0</v>
      </c>
      <c r="H8" s="77">
        <f>SUMIFS(Table14567891012131516[Submitted Cost],Table14567891012131516[Category],$H$6,Table14567891012131516[Cost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SUMIFS(Table14567891012131516[Submitted Cost],Table14567891012131516[Category],$B$6,Table14567891012131516[Cost Type],$A9)</f>
        <v>0</v>
      </c>
      <c r="C9" s="76">
        <f>SUMIFS(Table14567891012131516[Submitted Cost],Table14567891012131516[Category],$C$6,Table14567891012131516[Cost Type],$A9)</f>
        <v>0</v>
      </c>
      <c r="D9" s="76">
        <f>SUMIFS(Table14567891012131516[Submitted Cost],Table14567891012131516[Category],$D$6,Table14567891012131516[Cost Type],$A9)</f>
        <v>0</v>
      </c>
      <c r="E9" s="76">
        <f>SUMIFS(Table14567891012131516[Submitted Cost],Table14567891012131516[Category],$E$6,Table14567891012131516[Cost Type],$A9)</f>
        <v>0</v>
      </c>
      <c r="F9" s="76">
        <f>SUMIFS(Table14567891012131516[Submitted Cost],Table14567891012131516[Category],$F$6,Table14567891012131516[Cost Type],$A9)</f>
        <v>0</v>
      </c>
      <c r="G9" s="76">
        <f>SUMIFS(Table14567891012131516[Submitted Cost],Table14567891012131516[Category],$G$6,Table14567891012131516[Cost Type],$A9)</f>
        <v>0</v>
      </c>
      <c r="H9" s="77">
        <f>SUMIFS(Table14567891012131516[Submitted Cost],Table14567891012131516[Category],$H$6,Table14567891012131516[Cost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SUMIFS(Table14567891012131516[Submitted Cost],Table14567891012131516[Category],$B$6,Table14567891012131516[Cost Type],$A10)</f>
        <v>0</v>
      </c>
      <c r="C10" s="76">
        <f>SUMIFS(Table14567891012131516[Submitted Cost],Table14567891012131516[Category],$C$6,Table14567891012131516[Cost Type],$A10)</f>
        <v>0</v>
      </c>
      <c r="D10" s="76">
        <f>SUMIFS(Table14567891012131516[Submitted Cost],Table14567891012131516[Category],$D$6,Table14567891012131516[Cost Type],$A10)</f>
        <v>0</v>
      </c>
      <c r="E10" s="76">
        <f>SUMIFS(Table14567891012131516[Submitted Cost],Table14567891012131516[Category],$E$6,Table14567891012131516[Cost Type],$A10)</f>
        <v>0</v>
      </c>
      <c r="F10" s="76">
        <f>SUMIFS(Table14567891012131516[Submitted Cost],Table14567891012131516[Category],$F$6,Table14567891012131516[Cost Type],$A10)</f>
        <v>0</v>
      </c>
      <c r="G10" s="76">
        <f>SUMIFS(Table14567891012131516[Submitted Cost],Table14567891012131516[Category],$G$6,Table14567891012131516[Cost Type],$A10)</f>
        <v>0</v>
      </c>
      <c r="H10" s="77">
        <f>SUMIFS(Table14567891012131516[Submitted Cost],Table14567891012131516[Category],$H$6,Table14567891012131516[Cost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SUMIFS(Table14567891012131516[Submitted Cost],Table14567891012131516[Category],$B$6,Table14567891012131516[Cost Type],$A11)</f>
        <v>0</v>
      </c>
      <c r="C11" s="76">
        <f>SUMIFS(Table14567891012131516[Submitted Cost],Table14567891012131516[Category],$C$6,Table14567891012131516[Cost Type],$A11)</f>
        <v>0</v>
      </c>
      <c r="D11" s="76">
        <f>SUMIFS(Table14567891012131516[Submitted Cost],Table14567891012131516[Category],$D$6,Table14567891012131516[Cost Type],$A11)</f>
        <v>0</v>
      </c>
      <c r="E11" s="76">
        <f>SUMIFS(Table14567891012131516[Submitted Cost],Table14567891012131516[Category],$E$6,Table14567891012131516[Cost Type],$A11)</f>
        <v>0</v>
      </c>
      <c r="F11" s="76">
        <f>SUMIFS(Table14567891012131516[Submitted Cost],Table14567891012131516[Category],$F$6,Table14567891012131516[Cost Type],$A11)</f>
        <v>0</v>
      </c>
      <c r="G11" s="76">
        <f>SUMIFS(Table14567891012131516[Submitted Cost],Table14567891012131516[Category],$G$6,Table14567891012131516[Cost Type],$A11)</f>
        <v>0</v>
      </c>
      <c r="H11" s="77">
        <f>SUMIFS(Table14567891012131516[Submitted Cost],Table14567891012131516[Category],$H$6,Table14567891012131516[Cost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SUMIFS(Table14567891012131516[Submitted Cost],Table14567891012131516[Category],$B$6,Table14567891012131516[Cost Type],$A12)</f>
        <v>0</v>
      </c>
      <c r="C12" s="76">
        <f>SUMIFS(Table14567891012131516[Submitted Cost],Table14567891012131516[Category],$C$6,Table14567891012131516[Cost Type],$A12)</f>
        <v>0</v>
      </c>
      <c r="D12" s="76">
        <f>SUMIFS(Table14567891012131516[Submitted Cost],Table14567891012131516[Category],$D$6,Table14567891012131516[Cost Type],$A12)</f>
        <v>0</v>
      </c>
      <c r="E12" s="76">
        <f>SUMIFS(Table14567891012131516[Submitted Cost],Table14567891012131516[Category],$E$6,Table14567891012131516[Cost Type],$A12)</f>
        <v>0</v>
      </c>
      <c r="F12" s="76">
        <f>SUMIFS(Table14567891012131516[Submitted Cost],Table14567891012131516[Category],$F$6,Table14567891012131516[Cost Type],$A12)</f>
        <v>0</v>
      </c>
      <c r="G12" s="76">
        <f>SUMIFS(Table14567891012131516[Submitted Cost],Table14567891012131516[Category],$G$6,Table14567891012131516[Cost Type],$A12)</f>
        <v>0</v>
      </c>
      <c r="H12" s="77">
        <f>SUMIFS(Table14567891012131516[Submitted Cost],Table14567891012131516[Category],$H$6,Table14567891012131516[Cost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SUBTOTAL(109,Table14567891012131516[Submitted Cost])</f>
        <v>0</v>
      </c>
      <c r="F63" s="34"/>
      <c r="G63" s="34"/>
      <c r="H63" s="35">
        <f>SUBTOTAL(109,Table14567891012131516[Accepted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DBDA8C21-CE57-405A-A050-B294F68687AE}">
      <formula1>$B$6:$H$6</formula1>
    </dataValidation>
    <dataValidation type="list" allowBlank="1" showInputMessage="1" showErrorMessage="1" sqref="B20:B62" xr:uid="{03C9D783-BBC6-4D98-8E9B-AF590D895DF8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AFDE10-DD0C-4EC1-8377-74BCE27ABEEB}">
          <x14:formula1>
            <xm:f>Info!$G$1:$G$10</xm:f>
          </x14:formula1>
          <xm:sqref>G20:G62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429C-84A3-480F-8F97-BEB6F469EB9D}">
  <sheetPr codeName="Sheet4">
    <tabColor rgb="FFFF0000"/>
  </sheetPr>
  <dimension ref="A1:J37"/>
  <sheetViews>
    <sheetView showGridLines="0" zoomScale="90" zoomScaleNormal="90" workbookViewId="0">
      <selection activeCell="A4" sqref="A4"/>
    </sheetView>
  </sheetViews>
  <sheetFormatPr defaultColWidth="8.7109375" defaultRowHeight="15" x14ac:dyDescent="0.25"/>
  <cols>
    <col min="1" max="16384" width="8.7109375" style="20"/>
  </cols>
  <sheetData>
    <row r="1" spans="1:10" ht="21" x14ac:dyDescent="0.35">
      <c r="A1" s="106" t="s">
        <v>188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25">
      <c r="A2" s="110" t="s">
        <v>180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1" customHeight="1" x14ac:dyDescent="0.25">
      <c r="A3" s="110" t="s">
        <v>209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x14ac:dyDescent="0.25">
      <c r="A4" s="103" t="s">
        <v>210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0" ht="42.6" customHeight="1" x14ac:dyDescent="0.25">
      <c r="A5" s="109" t="s">
        <v>181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x14ac:dyDescent="0.25">
      <c r="A6" s="111" t="s">
        <v>174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0" x14ac:dyDescent="0.25">
      <c r="B7" s="105" t="s">
        <v>165</v>
      </c>
      <c r="C7" s="105"/>
      <c r="D7" s="105"/>
      <c r="E7" s="105"/>
      <c r="F7" s="105"/>
      <c r="G7" s="105"/>
    </row>
    <row r="8" spans="1:10" x14ac:dyDescent="0.25">
      <c r="B8" s="105" t="s">
        <v>166</v>
      </c>
      <c r="C8" s="105"/>
      <c r="D8" s="105"/>
      <c r="E8" s="105"/>
      <c r="F8" s="105"/>
      <c r="G8" s="105"/>
    </row>
    <row r="9" spans="1:10" x14ac:dyDescent="0.25">
      <c r="B9" s="105" t="s">
        <v>167</v>
      </c>
      <c r="C9" s="105"/>
      <c r="D9" s="105"/>
      <c r="E9" s="105"/>
      <c r="F9" s="105"/>
      <c r="G9" s="105"/>
    </row>
    <row r="10" spans="1:10" x14ac:dyDescent="0.25">
      <c r="B10" s="105" t="s">
        <v>168</v>
      </c>
      <c r="C10" s="105"/>
      <c r="D10" s="105"/>
      <c r="E10" s="105"/>
      <c r="F10" s="105"/>
      <c r="G10" s="105"/>
    </row>
    <row r="11" spans="1:10" x14ac:dyDescent="0.25">
      <c r="B11" s="105" t="s">
        <v>182</v>
      </c>
      <c r="C11" s="105"/>
      <c r="D11" s="105"/>
      <c r="E11" s="105"/>
      <c r="F11" s="105"/>
      <c r="G11" s="105"/>
    </row>
    <row r="12" spans="1:10" x14ac:dyDescent="0.25">
      <c r="B12" s="105" t="s">
        <v>170</v>
      </c>
      <c r="C12" s="105"/>
      <c r="D12" s="105"/>
      <c r="E12" s="105"/>
      <c r="F12" s="105"/>
      <c r="G12" s="105"/>
    </row>
    <row r="13" spans="1:10" x14ac:dyDescent="0.25">
      <c r="B13" s="105" t="s">
        <v>169</v>
      </c>
      <c r="C13" s="105"/>
      <c r="D13" s="105"/>
      <c r="E13" s="105"/>
      <c r="F13" s="105"/>
      <c r="G13" s="105"/>
    </row>
    <row r="14" spans="1:10" x14ac:dyDescent="0.25">
      <c r="B14" s="105" t="s">
        <v>171</v>
      </c>
      <c r="C14" s="105"/>
      <c r="D14" s="105"/>
      <c r="E14" s="105"/>
      <c r="F14" s="105"/>
      <c r="G14" s="105"/>
    </row>
    <row r="15" spans="1:10" x14ac:dyDescent="0.25">
      <c r="B15" s="107" t="s">
        <v>172</v>
      </c>
      <c r="C15" s="107"/>
      <c r="D15" s="107"/>
      <c r="E15" s="107"/>
      <c r="F15" s="107"/>
      <c r="G15" s="107"/>
    </row>
    <row r="16" spans="1:10" x14ac:dyDescent="0.25">
      <c r="A16" s="21" t="s">
        <v>173</v>
      </c>
    </row>
    <row r="17" spans="1:10" x14ac:dyDescent="0.25">
      <c r="A17" s="20" t="s">
        <v>186</v>
      </c>
    </row>
    <row r="18" spans="1:10" x14ac:dyDescent="0.25">
      <c r="B18" s="105" t="s">
        <v>166</v>
      </c>
      <c r="C18" s="105"/>
      <c r="D18" s="105"/>
      <c r="E18" s="105"/>
      <c r="F18" s="105"/>
      <c r="G18" s="105"/>
    </row>
    <row r="19" spans="1:10" x14ac:dyDescent="0.25">
      <c r="B19" s="105" t="s">
        <v>167</v>
      </c>
      <c r="C19" s="105"/>
      <c r="D19" s="105"/>
      <c r="E19" s="105"/>
      <c r="F19" s="105"/>
      <c r="G19" s="105"/>
    </row>
    <row r="20" spans="1:10" x14ac:dyDescent="0.25">
      <c r="B20" s="105" t="s">
        <v>168</v>
      </c>
      <c r="C20" s="105"/>
      <c r="D20" s="105"/>
      <c r="E20" s="105"/>
      <c r="F20" s="105"/>
      <c r="G20" s="105"/>
    </row>
    <row r="21" spans="1:10" x14ac:dyDescent="0.25">
      <c r="B21" s="105" t="s">
        <v>170</v>
      </c>
      <c r="C21" s="105"/>
      <c r="D21" s="105"/>
      <c r="E21" s="105"/>
      <c r="F21" s="105"/>
      <c r="G21" s="105"/>
    </row>
    <row r="22" spans="1:10" x14ac:dyDescent="0.25">
      <c r="B22" s="105" t="s">
        <v>169</v>
      </c>
      <c r="C22" s="105"/>
      <c r="D22" s="105"/>
      <c r="E22" s="105"/>
      <c r="F22" s="105"/>
      <c r="G22" s="105"/>
    </row>
    <row r="23" spans="1:10" x14ac:dyDescent="0.25">
      <c r="B23" s="105" t="s">
        <v>171</v>
      </c>
      <c r="C23" s="105"/>
      <c r="D23" s="105"/>
      <c r="E23" s="105"/>
      <c r="F23" s="105"/>
      <c r="G23" s="105"/>
    </row>
    <row r="24" spans="1:10" x14ac:dyDescent="0.25">
      <c r="A24" s="20" t="s">
        <v>175</v>
      </c>
    </row>
    <row r="25" spans="1:10" x14ac:dyDescent="0.25">
      <c r="B25" s="20" t="s">
        <v>207</v>
      </c>
    </row>
    <row r="26" spans="1:10" x14ac:dyDescent="0.25">
      <c r="B26" s="20" t="s">
        <v>183</v>
      </c>
    </row>
    <row r="27" spans="1:10" x14ac:dyDescent="0.25">
      <c r="B27" s="20" t="s">
        <v>184</v>
      </c>
    </row>
    <row r="28" spans="1:10" x14ac:dyDescent="0.25">
      <c r="B28" s="20" t="s">
        <v>176</v>
      </c>
    </row>
    <row r="29" spans="1:10" x14ac:dyDescent="0.25">
      <c r="B29" s="20" t="s">
        <v>185</v>
      </c>
    </row>
    <row r="30" spans="1:10" x14ac:dyDescent="0.25">
      <c r="B30" s="20" t="s">
        <v>177</v>
      </c>
    </row>
    <row r="31" spans="1:10" ht="39.75" customHeight="1" x14ac:dyDescent="0.25">
      <c r="B31" s="108" t="s">
        <v>187</v>
      </c>
      <c r="C31" s="108"/>
      <c r="D31" s="108"/>
      <c r="E31" s="108"/>
      <c r="F31" s="108"/>
      <c r="G31" s="108"/>
      <c r="H31" s="108"/>
      <c r="I31" s="108"/>
      <c r="J31" s="108"/>
    </row>
    <row r="32" spans="1:10" x14ac:dyDescent="0.25">
      <c r="B32" s="107" t="s">
        <v>172</v>
      </c>
      <c r="C32" s="107"/>
      <c r="D32" s="107"/>
      <c r="E32" s="107"/>
      <c r="F32" s="107"/>
      <c r="G32" s="107"/>
    </row>
    <row r="34" spans="1:1" x14ac:dyDescent="0.25">
      <c r="A34" s="84" t="s">
        <v>178</v>
      </c>
    </row>
    <row r="35" spans="1:1" x14ac:dyDescent="0.25">
      <c r="A35" s="84" t="s">
        <v>208</v>
      </c>
    </row>
    <row r="36" spans="1:1" x14ac:dyDescent="0.25">
      <c r="A36" s="84" t="s">
        <v>189</v>
      </c>
    </row>
    <row r="37" spans="1:1" x14ac:dyDescent="0.25">
      <c r="A37" s="84" t="s">
        <v>190</v>
      </c>
    </row>
  </sheetData>
  <mergeCells count="22">
    <mergeCell ref="A1:J1"/>
    <mergeCell ref="B23:G23"/>
    <mergeCell ref="B32:G32"/>
    <mergeCell ref="B15:G15"/>
    <mergeCell ref="B18:G18"/>
    <mergeCell ref="B19:G19"/>
    <mergeCell ref="B20:G20"/>
    <mergeCell ref="B21:G21"/>
    <mergeCell ref="B22:G22"/>
    <mergeCell ref="B31:J31"/>
    <mergeCell ref="B14:G14"/>
    <mergeCell ref="A5:J5"/>
    <mergeCell ref="A3:J3"/>
    <mergeCell ref="A2:J2"/>
    <mergeCell ref="A6:J6"/>
    <mergeCell ref="B7:G7"/>
    <mergeCell ref="B13:G13"/>
    <mergeCell ref="B8:G8"/>
    <mergeCell ref="B9:G9"/>
    <mergeCell ref="B10:G10"/>
    <mergeCell ref="B11:G11"/>
    <mergeCell ref="B12:G12"/>
  </mergeCells>
  <pageMargins left="0.45" right="0.45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79D0-4AAB-414E-9C82-6A2BC8C0563B}">
  <sheetPr codeName="Sheet20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SUMIFS(Table1456789101213151617[Submitted Cost],Table1456789101213151617[Category],$B$6,Table1456789101213151617[Cost Type],$A8)</f>
        <v>0</v>
      </c>
      <c r="C8" s="76">
        <f>SUMIFS(Table1456789101213151617[Submitted Cost],Table1456789101213151617[Category],$C$6,Table1456789101213151617[Cost Type],$A8)</f>
        <v>0</v>
      </c>
      <c r="D8" s="76">
        <f>SUMIFS(Table1456789101213151617[Submitted Cost],Table1456789101213151617[Category],$D$6,Table1456789101213151617[Cost Type],$A8)</f>
        <v>0</v>
      </c>
      <c r="E8" s="76">
        <f>SUMIFS(Table1456789101213151617[Submitted Cost],Table1456789101213151617[Category],$E$6,Table1456789101213151617[Cost Type],$A8)</f>
        <v>0</v>
      </c>
      <c r="F8" s="76">
        <f>SUMIFS(Table1456789101213151617[Submitted Cost],Table1456789101213151617[Category],$F$6,Table1456789101213151617[Cost Type],$A8)</f>
        <v>0</v>
      </c>
      <c r="G8" s="76">
        <f>SUMIFS(Table1456789101213151617[Submitted Cost],Table1456789101213151617[Category],$G$6,Table1456789101213151617[Cost Type],$A8)</f>
        <v>0</v>
      </c>
      <c r="H8" s="77">
        <f>SUMIFS(Table1456789101213151617[Submitted Cost],Table1456789101213151617[Category],$H$6,Table1456789101213151617[Cost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SUMIFS(Table1456789101213151617[Submitted Cost],Table1456789101213151617[Category],$B$6,Table1456789101213151617[Cost Type],$A9)</f>
        <v>0</v>
      </c>
      <c r="C9" s="76">
        <f>SUMIFS(Table1456789101213151617[Submitted Cost],Table1456789101213151617[Category],$C$6,Table1456789101213151617[Cost Type],$A9)</f>
        <v>0</v>
      </c>
      <c r="D9" s="76">
        <f>SUMIFS(Table1456789101213151617[Submitted Cost],Table1456789101213151617[Category],$D$6,Table1456789101213151617[Cost Type],$A9)</f>
        <v>0</v>
      </c>
      <c r="E9" s="76">
        <f>SUMIFS(Table1456789101213151617[Submitted Cost],Table1456789101213151617[Category],$E$6,Table1456789101213151617[Cost Type],$A9)</f>
        <v>0</v>
      </c>
      <c r="F9" s="76">
        <f>SUMIFS(Table1456789101213151617[Submitted Cost],Table1456789101213151617[Category],$F$6,Table1456789101213151617[Cost Type],$A9)</f>
        <v>0</v>
      </c>
      <c r="G9" s="76">
        <f>SUMIFS(Table1456789101213151617[Submitted Cost],Table1456789101213151617[Category],$G$6,Table1456789101213151617[Cost Type],$A9)</f>
        <v>0</v>
      </c>
      <c r="H9" s="77">
        <f>SUMIFS(Table1456789101213151617[Submitted Cost],Table1456789101213151617[Category],$H$6,Table1456789101213151617[Cost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SUMIFS(Table1456789101213151617[Submitted Cost],Table1456789101213151617[Category],$B$6,Table1456789101213151617[Cost Type],$A10)</f>
        <v>0</v>
      </c>
      <c r="C10" s="76">
        <f>SUMIFS(Table1456789101213151617[Submitted Cost],Table1456789101213151617[Category],$C$6,Table1456789101213151617[Cost Type],$A10)</f>
        <v>0</v>
      </c>
      <c r="D10" s="76">
        <f>SUMIFS(Table1456789101213151617[Submitted Cost],Table1456789101213151617[Category],$D$6,Table1456789101213151617[Cost Type],$A10)</f>
        <v>0</v>
      </c>
      <c r="E10" s="76">
        <f>SUMIFS(Table1456789101213151617[Submitted Cost],Table1456789101213151617[Category],$E$6,Table1456789101213151617[Cost Type],$A10)</f>
        <v>0</v>
      </c>
      <c r="F10" s="76">
        <f>SUMIFS(Table1456789101213151617[Submitted Cost],Table1456789101213151617[Category],$F$6,Table1456789101213151617[Cost Type],$A10)</f>
        <v>0</v>
      </c>
      <c r="G10" s="76">
        <f>SUMIFS(Table1456789101213151617[Submitted Cost],Table1456789101213151617[Category],$G$6,Table1456789101213151617[Cost Type],$A10)</f>
        <v>0</v>
      </c>
      <c r="H10" s="77">
        <f>SUMIFS(Table1456789101213151617[Submitted Cost],Table1456789101213151617[Category],$H$6,Table1456789101213151617[Cost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SUMIFS(Table1456789101213151617[Submitted Cost],Table1456789101213151617[Category],$B$6,Table1456789101213151617[Cost Type],$A11)</f>
        <v>0</v>
      </c>
      <c r="C11" s="76">
        <f>SUMIFS(Table1456789101213151617[Submitted Cost],Table1456789101213151617[Category],$C$6,Table1456789101213151617[Cost Type],$A11)</f>
        <v>0</v>
      </c>
      <c r="D11" s="76">
        <f>SUMIFS(Table1456789101213151617[Submitted Cost],Table1456789101213151617[Category],$D$6,Table1456789101213151617[Cost Type],$A11)</f>
        <v>0</v>
      </c>
      <c r="E11" s="76">
        <f>SUMIFS(Table1456789101213151617[Submitted Cost],Table1456789101213151617[Category],$E$6,Table1456789101213151617[Cost Type],$A11)</f>
        <v>0</v>
      </c>
      <c r="F11" s="76">
        <f>SUMIFS(Table1456789101213151617[Submitted Cost],Table1456789101213151617[Category],$F$6,Table1456789101213151617[Cost Type],$A11)</f>
        <v>0</v>
      </c>
      <c r="G11" s="76">
        <f>SUMIFS(Table1456789101213151617[Submitted Cost],Table1456789101213151617[Category],$G$6,Table1456789101213151617[Cost Type],$A11)</f>
        <v>0</v>
      </c>
      <c r="H11" s="77">
        <f>SUMIFS(Table1456789101213151617[Submitted Cost],Table1456789101213151617[Category],$H$6,Table1456789101213151617[Cost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SUMIFS(Table1456789101213151617[Submitted Cost],Table1456789101213151617[Category],$B$6,Table1456789101213151617[Cost Type],$A12)</f>
        <v>0</v>
      </c>
      <c r="C12" s="76">
        <f>SUMIFS(Table1456789101213151617[Submitted Cost],Table1456789101213151617[Category],$C$6,Table1456789101213151617[Cost Type],$A12)</f>
        <v>0</v>
      </c>
      <c r="D12" s="76">
        <f>SUMIFS(Table1456789101213151617[Submitted Cost],Table1456789101213151617[Category],$D$6,Table1456789101213151617[Cost Type],$A12)</f>
        <v>0</v>
      </c>
      <c r="E12" s="76">
        <f>SUMIFS(Table1456789101213151617[Submitted Cost],Table1456789101213151617[Category],$E$6,Table1456789101213151617[Cost Type],$A12)</f>
        <v>0</v>
      </c>
      <c r="F12" s="76">
        <f>SUMIFS(Table1456789101213151617[Submitted Cost],Table1456789101213151617[Category],$F$6,Table1456789101213151617[Cost Type],$A12)</f>
        <v>0</v>
      </c>
      <c r="G12" s="76">
        <f>SUMIFS(Table1456789101213151617[Submitted Cost],Table1456789101213151617[Category],$G$6,Table1456789101213151617[Cost Type],$A12)</f>
        <v>0</v>
      </c>
      <c r="H12" s="77">
        <f>SUMIFS(Table1456789101213151617[Submitted Cost],Table1456789101213151617[Category],$H$6,Table1456789101213151617[Cost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SUBTOTAL(109,Table1456789101213151617[Submitted Cost])</f>
        <v>0</v>
      </c>
      <c r="F63" s="34"/>
      <c r="G63" s="34"/>
      <c r="H63" s="35">
        <f>SUBTOTAL(109,Table1456789101213151617[Accepted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141E4A48-38B2-4EA0-8E7A-FAFBBB717014}">
      <formula1>$A$8:$A$12</formula1>
    </dataValidation>
    <dataValidation type="list" allowBlank="1" showInputMessage="1" showErrorMessage="1" sqref="A20:A62" xr:uid="{3EB344AA-CB30-4B5A-89C0-C09A0D016B32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14FD1F-3F83-4F53-A743-0B288D272F48}">
          <x14:formula1>
            <xm:f>Info!$G$1:$G$10</xm:f>
          </x14:formula1>
          <xm:sqref>G20:G62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6D38-F6A0-4EFA-97C6-0AA3648BF2AB}">
  <sheetPr codeName="Sheet21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SUMIFS(Table145678910121315161718[Submitted Cost],Table145678910121315161718[Category],$B$6,Table145678910121315161718[Cost Type],$A8)</f>
        <v>0</v>
      </c>
      <c r="C8" s="76">
        <f>SUMIFS(Table145678910121315161718[Submitted Cost],Table145678910121315161718[Category],$C$6,Table145678910121315161718[Cost Type],$A8)</f>
        <v>0</v>
      </c>
      <c r="D8" s="76">
        <f>SUMIFS(Table145678910121315161718[Submitted Cost],Table145678910121315161718[Category],$D$6,Table145678910121315161718[Cost Type],$A8)</f>
        <v>0</v>
      </c>
      <c r="E8" s="76">
        <f>SUMIFS(Table145678910121315161718[Submitted Cost],Table145678910121315161718[Category],$E$6,Table145678910121315161718[Cost Type],$A8)</f>
        <v>0</v>
      </c>
      <c r="F8" s="76">
        <f>SUMIFS(Table145678910121315161718[Submitted Cost],Table145678910121315161718[Category],$F$6,Table145678910121315161718[Cost Type],$A8)</f>
        <v>0</v>
      </c>
      <c r="G8" s="76">
        <f>SUMIFS(Table145678910121315161718[Submitted Cost],Table145678910121315161718[Category],$G$6,Table145678910121315161718[Cost Type],$A8)</f>
        <v>0</v>
      </c>
      <c r="H8" s="77">
        <f>SUMIFS(Table145678910121315161718[Submitted Cost],Table145678910121315161718[Category],$H$6,Table145678910121315161718[Cost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SUMIFS(Table145678910121315161718[Submitted Cost],Table145678910121315161718[Category],$B$6,Table145678910121315161718[Cost Type],$A9)</f>
        <v>0</v>
      </c>
      <c r="C9" s="76">
        <f>SUMIFS(Table145678910121315161718[Submitted Cost],Table145678910121315161718[Category],$C$6,Table145678910121315161718[Cost Type],$A9)</f>
        <v>0</v>
      </c>
      <c r="D9" s="76">
        <f>SUMIFS(Table145678910121315161718[Submitted Cost],Table145678910121315161718[Category],$D$6,Table145678910121315161718[Cost Type],$A9)</f>
        <v>0</v>
      </c>
      <c r="E9" s="76">
        <f>SUMIFS(Table145678910121315161718[Submitted Cost],Table145678910121315161718[Category],$E$6,Table145678910121315161718[Cost Type],$A9)</f>
        <v>0</v>
      </c>
      <c r="F9" s="76">
        <f>SUMIFS(Table145678910121315161718[Submitted Cost],Table145678910121315161718[Category],$F$6,Table145678910121315161718[Cost Type],$A9)</f>
        <v>0</v>
      </c>
      <c r="G9" s="76">
        <f>SUMIFS(Table145678910121315161718[Submitted Cost],Table145678910121315161718[Category],$G$6,Table145678910121315161718[Cost Type],$A9)</f>
        <v>0</v>
      </c>
      <c r="H9" s="77">
        <f>SUMIFS(Table145678910121315161718[Submitted Cost],Table145678910121315161718[Category],$H$6,Table145678910121315161718[Cost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SUMIFS(Table145678910121315161718[Submitted Cost],Table145678910121315161718[Category],$B$6,Table145678910121315161718[Cost Type],$A10)</f>
        <v>0</v>
      </c>
      <c r="C10" s="76">
        <f>SUMIFS(Table145678910121315161718[Submitted Cost],Table145678910121315161718[Category],$C$6,Table145678910121315161718[Cost Type],$A10)</f>
        <v>0</v>
      </c>
      <c r="D10" s="76">
        <f>SUMIFS(Table145678910121315161718[Submitted Cost],Table145678910121315161718[Category],$D$6,Table145678910121315161718[Cost Type],$A10)</f>
        <v>0</v>
      </c>
      <c r="E10" s="76">
        <f>SUMIFS(Table145678910121315161718[Submitted Cost],Table145678910121315161718[Category],$E$6,Table145678910121315161718[Cost Type],$A10)</f>
        <v>0</v>
      </c>
      <c r="F10" s="76">
        <f>SUMIFS(Table145678910121315161718[Submitted Cost],Table145678910121315161718[Category],$F$6,Table145678910121315161718[Cost Type],$A10)</f>
        <v>0</v>
      </c>
      <c r="G10" s="76">
        <f>SUMIFS(Table145678910121315161718[Submitted Cost],Table145678910121315161718[Category],$G$6,Table145678910121315161718[Cost Type],$A10)</f>
        <v>0</v>
      </c>
      <c r="H10" s="77">
        <f>SUMIFS(Table145678910121315161718[Submitted Cost],Table145678910121315161718[Category],$H$6,Table145678910121315161718[Cost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SUMIFS(Table145678910121315161718[Submitted Cost],Table145678910121315161718[Category],$B$6,Table145678910121315161718[Cost Type],$A11)</f>
        <v>0</v>
      </c>
      <c r="C11" s="76">
        <f>SUMIFS(Table145678910121315161718[Submitted Cost],Table145678910121315161718[Category],$C$6,Table145678910121315161718[Cost Type],$A11)</f>
        <v>0</v>
      </c>
      <c r="D11" s="76">
        <f>SUMIFS(Table145678910121315161718[Submitted Cost],Table145678910121315161718[Category],$D$6,Table145678910121315161718[Cost Type],$A11)</f>
        <v>0</v>
      </c>
      <c r="E11" s="76">
        <f>SUMIFS(Table145678910121315161718[Submitted Cost],Table145678910121315161718[Category],$E$6,Table145678910121315161718[Cost Type],$A11)</f>
        <v>0</v>
      </c>
      <c r="F11" s="76">
        <f>SUMIFS(Table145678910121315161718[Submitted Cost],Table145678910121315161718[Category],$F$6,Table145678910121315161718[Cost Type],$A11)</f>
        <v>0</v>
      </c>
      <c r="G11" s="76">
        <f>SUMIFS(Table145678910121315161718[Submitted Cost],Table145678910121315161718[Category],$G$6,Table145678910121315161718[Cost Type],$A11)</f>
        <v>0</v>
      </c>
      <c r="H11" s="77">
        <f>SUMIFS(Table145678910121315161718[Submitted Cost],Table145678910121315161718[Category],$H$6,Table145678910121315161718[Cost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SUMIFS(Table145678910121315161718[Submitted Cost],Table145678910121315161718[Category],$B$6,Table145678910121315161718[Cost Type],$A12)</f>
        <v>0</v>
      </c>
      <c r="C12" s="76">
        <f>SUMIFS(Table145678910121315161718[Submitted Cost],Table145678910121315161718[Category],$C$6,Table145678910121315161718[Cost Type],$A12)</f>
        <v>0</v>
      </c>
      <c r="D12" s="76">
        <f>SUMIFS(Table145678910121315161718[Submitted Cost],Table145678910121315161718[Category],$D$6,Table145678910121315161718[Cost Type],$A12)</f>
        <v>0</v>
      </c>
      <c r="E12" s="76">
        <f>SUMIFS(Table145678910121315161718[Submitted Cost],Table145678910121315161718[Category],$E$6,Table145678910121315161718[Cost Type],$A12)</f>
        <v>0</v>
      </c>
      <c r="F12" s="76">
        <f>SUMIFS(Table145678910121315161718[Submitted Cost],Table145678910121315161718[Category],$F$6,Table145678910121315161718[Cost Type],$A12)</f>
        <v>0</v>
      </c>
      <c r="G12" s="76">
        <f>SUMIFS(Table145678910121315161718[Submitted Cost],Table145678910121315161718[Category],$G$6,Table145678910121315161718[Cost Type],$A12)</f>
        <v>0</v>
      </c>
      <c r="H12" s="77">
        <f>SUMIFS(Table145678910121315161718[Submitted Cost],Table145678910121315161718[Category],$H$6,Table145678910121315161718[Cost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SUBTOTAL(109,Table145678910121315161718[Submitted Cost])</f>
        <v>0</v>
      </c>
      <c r="F63" s="34"/>
      <c r="G63" s="34"/>
      <c r="H63" s="35">
        <f>SUBTOTAL(109,Table145678910121315161718[Accepted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F9C5750A-75FA-4C9B-AC36-46F928E59150}">
      <formula1>$B$6:$H$6</formula1>
    </dataValidation>
    <dataValidation type="list" allowBlank="1" showInputMessage="1" showErrorMessage="1" sqref="B20:B62" xr:uid="{68B20BA8-C4EC-4F24-831D-00E291AAA14B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82C8C1-EACC-4C66-B430-AEB39D4BC462}">
          <x14:formula1>
            <xm:f>Info!$G$1:$G$10</xm:f>
          </x14:formula1>
          <xm:sqref>G20:G62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62065-4C7A-44F4-9E90-62FC1F0DFD41}">
  <sheetPr codeName="Sheet22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SUMIFS(Table14567891012131516171819[Submitted Cost],Table14567891012131516171819[Category],$B$6,Table14567891012131516171819[Cost Type],$A8)</f>
        <v>0</v>
      </c>
      <c r="C8" s="76">
        <f>SUMIFS(Table14567891012131516171819[Submitted Cost],Table14567891012131516171819[Category],$C$6,Table14567891012131516171819[Cost Type],$A8)</f>
        <v>0</v>
      </c>
      <c r="D8" s="76">
        <f>SUMIFS(Table14567891012131516171819[Submitted Cost],Table14567891012131516171819[Category],$D$6,Table14567891012131516171819[Cost Type],$A8)</f>
        <v>0</v>
      </c>
      <c r="E8" s="76">
        <f>SUMIFS(Table14567891012131516171819[Submitted Cost],Table14567891012131516171819[Category],$E$6,Table14567891012131516171819[Cost Type],$A8)</f>
        <v>0</v>
      </c>
      <c r="F8" s="76">
        <f>SUMIFS(Table14567891012131516171819[Submitted Cost],Table14567891012131516171819[Category],$F$6,Table14567891012131516171819[Cost Type],$A8)</f>
        <v>0</v>
      </c>
      <c r="G8" s="76">
        <f>SUMIFS(Table14567891012131516171819[Submitted Cost],Table14567891012131516171819[Category],$G$6,Table14567891012131516171819[Cost Type],$A8)</f>
        <v>0</v>
      </c>
      <c r="H8" s="77">
        <f>SUMIFS(Table14567891012131516171819[Submitted Cost],Table14567891012131516171819[Category],$H$6,Table14567891012131516171819[Cost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SUMIFS(Table14567891012131516171819[Submitted Cost],Table14567891012131516171819[Category],$B$6,Table14567891012131516171819[Cost Type],$A9)</f>
        <v>0</v>
      </c>
      <c r="C9" s="76">
        <f>SUMIFS(Table14567891012131516171819[Submitted Cost],Table14567891012131516171819[Category],$C$6,Table14567891012131516171819[Cost Type],$A9)</f>
        <v>0</v>
      </c>
      <c r="D9" s="76">
        <f>SUMIFS(Table14567891012131516171819[Submitted Cost],Table14567891012131516171819[Category],$D$6,Table14567891012131516171819[Cost Type],$A9)</f>
        <v>0</v>
      </c>
      <c r="E9" s="76">
        <f>SUMIFS(Table14567891012131516171819[Submitted Cost],Table14567891012131516171819[Category],$E$6,Table14567891012131516171819[Cost Type],$A9)</f>
        <v>0</v>
      </c>
      <c r="F9" s="76">
        <f>SUMIFS(Table14567891012131516171819[Submitted Cost],Table14567891012131516171819[Category],$F$6,Table14567891012131516171819[Cost Type],$A9)</f>
        <v>0</v>
      </c>
      <c r="G9" s="76">
        <f>SUMIFS(Table14567891012131516171819[Submitted Cost],Table14567891012131516171819[Category],$G$6,Table14567891012131516171819[Cost Type],$A9)</f>
        <v>0</v>
      </c>
      <c r="H9" s="77">
        <f>SUMIFS(Table14567891012131516171819[Submitted Cost],Table14567891012131516171819[Category],$H$6,Table14567891012131516171819[Cost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SUMIFS(Table14567891012131516171819[Submitted Cost],Table14567891012131516171819[Category],$B$6,Table14567891012131516171819[Cost Type],$A10)</f>
        <v>0</v>
      </c>
      <c r="C10" s="76">
        <f>SUMIFS(Table14567891012131516171819[Submitted Cost],Table14567891012131516171819[Category],$C$6,Table14567891012131516171819[Cost Type],$A10)</f>
        <v>0</v>
      </c>
      <c r="D10" s="76">
        <f>SUMIFS(Table14567891012131516171819[Submitted Cost],Table14567891012131516171819[Category],$D$6,Table14567891012131516171819[Cost Type],$A10)</f>
        <v>0</v>
      </c>
      <c r="E10" s="76">
        <f>SUMIFS(Table14567891012131516171819[Submitted Cost],Table14567891012131516171819[Category],$E$6,Table14567891012131516171819[Cost Type],$A10)</f>
        <v>0</v>
      </c>
      <c r="F10" s="76">
        <f>SUMIFS(Table14567891012131516171819[Submitted Cost],Table14567891012131516171819[Category],$F$6,Table14567891012131516171819[Cost Type],$A10)</f>
        <v>0</v>
      </c>
      <c r="G10" s="76">
        <f>SUMIFS(Table14567891012131516171819[Submitted Cost],Table14567891012131516171819[Category],$G$6,Table14567891012131516171819[Cost Type],$A10)</f>
        <v>0</v>
      </c>
      <c r="H10" s="77">
        <f>SUMIFS(Table14567891012131516171819[Submitted Cost],Table14567891012131516171819[Category],$H$6,Table14567891012131516171819[Cost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SUMIFS(Table14567891012131516171819[Submitted Cost],Table14567891012131516171819[Category],$B$6,Table14567891012131516171819[Cost Type],$A11)</f>
        <v>0</v>
      </c>
      <c r="C11" s="76">
        <f>SUMIFS(Table14567891012131516171819[Submitted Cost],Table14567891012131516171819[Category],$C$6,Table14567891012131516171819[Cost Type],$A11)</f>
        <v>0</v>
      </c>
      <c r="D11" s="76">
        <f>SUMIFS(Table14567891012131516171819[Submitted Cost],Table14567891012131516171819[Category],$D$6,Table14567891012131516171819[Cost Type],$A11)</f>
        <v>0</v>
      </c>
      <c r="E11" s="76">
        <f>SUMIFS(Table14567891012131516171819[Submitted Cost],Table14567891012131516171819[Category],$E$6,Table14567891012131516171819[Cost Type],$A11)</f>
        <v>0</v>
      </c>
      <c r="F11" s="76">
        <f>SUMIFS(Table14567891012131516171819[Submitted Cost],Table14567891012131516171819[Category],$F$6,Table14567891012131516171819[Cost Type],$A11)</f>
        <v>0</v>
      </c>
      <c r="G11" s="76">
        <f>SUMIFS(Table14567891012131516171819[Submitted Cost],Table14567891012131516171819[Category],$G$6,Table14567891012131516171819[Cost Type],$A11)</f>
        <v>0</v>
      </c>
      <c r="H11" s="77">
        <f>SUMIFS(Table14567891012131516171819[Submitted Cost],Table14567891012131516171819[Category],$H$6,Table14567891012131516171819[Cost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SUMIFS(Table14567891012131516171819[Submitted Cost],Table14567891012131516171819[Category],$B$6,Table14567891012131516171819[Cost Type],$A12)</f>
        <v>0</v>
      </c>
      <c r="C12" s="76">
        <f>SUMIFS(Table14567891012131516171819[Submitted Cost],Table14567891012131516171819[Category],$C$6,Table14567891012131516171819[Cost Type],$A12)</f>
        <v>0</v>
      </c>
      <c r="D12" s="76">
        <f>SUMIFS(Table14567891012131516171819[Submitted Cost],Table14567891012131516171819[Category],$D$6,Table14567891012131516171819[Cost Type],$A12)</f>
        <v>0</v>
      </c>
      <c r="E12" s="76">
        <f>SUMIFS(Table14567891012131516171819[Submitted Cost],Table14567891012131516171819[Category],$E$6,Table14567891012131516171819[Cost Type],$A12)</f>
        <v>0</v>
      </c>
      <c r="F12" s="76">
        <f>SUMIFS(Table14567891012131516171819[Submitted Cost],Table14567891012131516171819[Category],$F$6,Table14567891012131516171819[Cost Type],$A12)</f>
        <v>0</v>
      </c>
      <c r="G12" s="76">
        <f>SUMIFS(Table14567891012131516171819[Submitted Cost],Table14567891012131516171819[Category],$G$6,Table14567891012131516171819[Cost Type],$A12)</f>
        <v>0</v>
      </c>
      <c r="H12" s="77">
        <f>SUMIFS(Table14567891012131516171819[Submitted Cost],Table14567891012131516171819[Category],$H$6,Table14567891012131516171819[Cost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SUBTOTAL(109,Table14567891012131516171819[Submitted Cost])</f>
        <v>0</v>
      </c>
      <c r="F63" s="34"/>
      <c r="G63" s="34"/>
      <c r="H63" s="35">
        <f>SUBTOTAL(109,Table14567891012131516171819[Accepted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5C725416-EF60-46DF-97DD-88A226A0BCFE}">
      <formula1>$A$8:$A$12</formula1>
    </dataValidation>
    <dataValidation type="list" allowBlank="1" showInputMessage="1" showErrorMessage="1" sqref="A20:A62" xr:uid="{0E65123F-1D51-4A28-B786-12D41811DA75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617573-3518-4C40-A105-C6B6F1B1150C}">
          <x14:formula1>
            <xm:f>Info!$G$1:$G$10</xm:f>
          </x14:formula1>
          <xm:sqref>G20:G62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4BFB-30A4-485C-B258-B0F42ED2C0A2}">
  <sheetPr codeName="Sheet23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SUMIFS(Table1456789101213151617181920[Submitted Cost],Table1456789101213151617181920[Category],$B$6,Table1456789101213151617181920[Cost Type],$A8)</f>
        <v>0</v>
      </c>
      <c r="C8" s="76">
        <f>SUMIFS(Table1456789101213151617181920[Submitted Cost],Table1456789101213151617181920[Category],$C$6,Table1456789101213151617181920[Cost Type],$A8)</f>
        <v>0</v>
      </c>
      <c r="D8" s="76">
        <f>SUMIFS(Table1456789101213151617181920[Submitted Cost],Table1456789101213151617181920[Category],$D$6,Table1456789101213151617181920[Cost Type],$A8)</f>
        <v>0</v>
      </c>
      <c r="E8" s="76">
        <f>SUMIFS(Table1456789101213151617181920[Submitted Cost],Table1456789101213151617181920[Category],$E$6,Table1456789101213151617181920[Cost Type],$A8)</f>
        <v>0</v>
      </c>
      <c r="F8" s="76">
        <f>SUMIFS(Table1456789101213151617181920[Submitted Cost],Table1456789101213151617181920[Category],$F$6,Table1456789101213151617181920[Cost Type],$A8)</f>
        <v>0</v>
      </c>
      <c r="G8" s="76">
        <f>SUMIFS(Table1456789101213151617181920[Submitted Cost],Table1456789101213151617181920[Category],$G$6,Table1456789101213151617181920[Cost Type],$A8)</f>
        <v>0</v>
      </c>
      <c r="H8" s="77">
        <f>SUMIFS(Table1456789101213151617181920[Submitted Cost],Table1456789101213151617181920[Category],$H$6,Table1456789101213151617181920[Cost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SUMIFS(Table1456789101213151617181920[Submitted Cost],Table1456789101213151617181920[Category],$B$6,Table1456789101213151617181920[Cost Type],$A9)</f>
        <v>0</v>
      </c>
      <c r="C9" s="76">
        <f>SUMIFS(Table1456789101213151617181920[Submitted Cost],Table1456789101213151617181920[Category],$C$6,Table1456789101213151617181920[Cost Type],$A9)</f>
        <v>0</v>
      </c>
      <c r="D9" s="76">
        <f>SUMIFS(Table1456789101213151617181920[Submitted Cost],Table1456789101213151617181920[Category],$D$6,Table1456789101213151617181920[Cost Type],$A9)</f>
        <v>0</v>
      </c>
      <c r="E9" s="76">
        <f>SUMIFS(Table1456789101213151617181920[Submitted Cost],Table1456789101213151617181920[Category],$E$6,Table1456789101213151617181920[Cost Type],$A9)</f>
        <v>0</v>
      </c>
      <c r="F9" s="76">
        <f>SUMIFS(Table1456789101213151617181920[Submitted Cost],Table1456789101213151617181920[Category],$F$6,Table1456789101213151617181920[Cost Type],$A9)</f>
        <v>0</v>
      </c>
      <c r="G9" s="76">
        <f>SUMIFS(Table1456789101213151617181920[Submitted Cost],Table1456789101213151617181920[Category],$G$6,Table1456789101213151617181920[Cost Type],$A9)</f>
        <v>0</v>
      </c>
      <c r="H9" s="77">
        <f>SUMIFS(Table1456789101213151617181920[Submitted Cost],Table1456789101213151617181920[Category],$H$6,Table1456789101213151617181920[Cost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SUMIFS(Table1456789101213151617181920[Submitted Cost],Table1456789101213151617181920[Category],$B$6,Table1456789101213151617181920[Cost Type],$A10)</f>
        <v>0</v>
      </c>
      <c r="C10" s="76">
        <f>SUMIFS(Table1456789101213151617181920[Submitted Cost],Table1456789101213151617181920[Category],$C$6,Table1456789101213151617181920[Cost Type],$A10)</f>
        <v>0</v>
      </c>
      <c r="D10" s="76">
        <f>SUMIFS(Table1456789101213151617181920[Submitted Cost],Table1456789101213151617181920[Category],$D$6,Table1456789101213151617181920[Cost Type],$A10)</f>
        <v>0</v>
      </c>
      <c r="E10" s="76">
        <f>SUMIFS(Table1456789101213151617181920[Submitted Cost],Table1456789101213151617181920[Category],$E$6,Table1456789101213151617181920[Cost Type],$A10)</f>
        <v>0</v>
      </c>
      <c r="F10" s="76">
        <f>SUMIFS(Table1456789101213151617181920[Submitted Cost],Table1456789101213151617181920[Category],$F$6,Table1456789101213151617181920[Cost Type],$A10)</f>
        <v>0</v>
      </c>
      <c r="G10" s="76">
        <f>SUMIFS(Table1456789101213151617181920[Submitted Cost],Table1456789101213151617181920[Category],$G$6,Table1456789101213151617181920[Cost Type],$A10)</f>
        <v>0</v>
      </c>
      <c r="H10" s="77">
        <f>SUMIFS(Table1456789101213151617181920[Submitted Cost],Table1456789101213151617181920[Category],$H$6,Table1456789101213151617181920[Cost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SUMIFS(Table1456789101213151617181920[Submitted Cost],Table1456789101213151617181920[Category],$B$6,Table1456789101213151617181920[Cost Type],$A11)</f>
        <v>0</v>
      </c>
      <c r="C11" s="76">
        <f>SUMIFS(Table1456789101213151617181920[Submitted Cost],Table1456789101213151617181920[Category],$C$6,Table1456789101213151617181920[Cost Type],$A11)</f>
        <v>0</v>
      </c>
      <c r="D11" s="76">
        <f>SUMIFS(Table1456789101213151617181920[Submitted Cost],Table1456789101213151617181920[Category],$D$6,Table1456789101213151617181920[Cost Type],$A11)</f>
        <v>0</v>
      </c>
      <c r="E11" s="76">
        <f>SUMIFS(Table1456789101213151617181920[Submitted Cost],Table1456789101213151617181920[Category],$E$6,Table1456789101213151617181920[Cost Type],$A11)</f>
        <v>0</v>
      </c>
      <c r="F11" s="76">
        <f>SUMIFS(Table1456789101213151617181920[Submitted Cost],Table1456789101213151617181920[Category],$F$6,Table1456789101213151617181920[Cost Type],$A11)</f>
        <v>0</v>
      </c>
      <c r="G11" s="76">
        <f>SUMIFS(Table1456789101213151617181920[Submitted Cost],Table1456789101213151617181920[Category],$G$6,Table1456789101213151617181920[Cost Type],$A11)</f>
        <v>0</v>
      </c>
      <c r="H11" s="77">
        <f>SUMIFS(Table1456789101213151617181920[Submitted Cost],Table1456789101213151617181920[Category],$H$6,Table1456789101213151617181920[Cost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SUMIFS(Table1456789101213151617181920[Submitted Cost],Table1456789101213151617181920[Category],$B$6,Table1456789101213151617181920[Cost Type],$A12)</f>
        <v>0</v>
      </c>
      <c r="C12" s="76">
        <f>SUMIFS(Table1456789101213151617181920[Submitted Cost],Table1456789101213151617181920[Category],$C$6,Table1456789101213151617181920[Cost Type],$A12)</f>
        <v>0</v>
      </c>
      <c r="D12" s="76">
        <f>SUMIFS(Table1456789101213151617181920[Submitted Cost],Table1456789101213151617181920[Category],$D$6,Table1456789101213151617181920[Cost Type],$A12)</f>
        <v>0</v>
      </c>
      <c r="E12" s="76">
        <f>SUMIFS(Table1456789101213151617181920[Submitted Cost],Table1456789101213151617181920[Category],$E$6,Table1456789101213151617181920[Cost Type],$A12)</f>
        <v>0</v>
      </c>
      <c r="F12" s="76">
        <f>SUMIFS(Table1456789101213151617181920[Submitted Cost],Table1456789101213151617181920[Category],$F$6,Table1456789101213151617181920[Cost Type],$A12)</f>
        <v>0</v>
      </c>
      <c r="G12" s="76">
        <f>SUMIFS(Table1456789101213151617181920[Submitted Cost],Table1456789101213151617181920[Category],$G$6,Table1456789101213151617181920[Cost Type],$A12)</f>
        <v>0</v>
      </c>
      <c r="H12" s="77">
        <f>SUMIFS(Table1456789101213151617181920[Submitted Cost],Table1456789101213151617181920[Category],$H$6,Table1456789101213151617181920[Cost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SUBTOTAL(109,Table1456789101213151617181920[Submitted Cost])</f>
        <v>0</v>
      </c>
      <c r="F63" s="34"/>
      <c r="G63" s="34"/>
      <c r="H63" s="35">
        <f>SUBTOTAL(109,Table1456789101213151617181920[Accepted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6A68A406-4BCB-4714-A920-92715FD4DFDA}">
      <formula1>$B$6:$H$6</formula1>
    </dataValidation>
    <dataValidation type="list" allowBlank="1" showInputMessage="1" showErrorMessage="1" sqref="B20:B62" xr:uid="{0CF12020-A7E2-44F6-A6EA-605246A0316D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8ABCA7-68CC-4245-A81E-C6BC464D2524}">
          <x14:formula1>
            <xm:f>Info!$G$1:$G$10</xm:f>
          </x14:formula1>
          <xm:sqref>G20:G62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B242A-77E3-40A5-B32F-69F220CAC4C0}">
  <sheetPr codeName="Sheet24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SUMIFS(Table145678910121315161718192021[Submitted Cost],Table145678910121315161718192021[Category],$B$6,Table145678910121315161718192021[Cost Type],$A8)</f>
        <v>0</v>
      </c>
      <c r="C8" s="76">
        <f>SUMIFS(Table145678910121315161718192021[Submitted Cost],Table145678910121315161718192021[Category],$C$6,Table145678910121315161718192021[Cost Type],$A8)</f>
        <v>0</v>
      </c>
      <c r="D8" s="76">
        <f>SUMIFS(Table145678910121315161718192021[Submitted Cost],Table145678910121315161718192021[Category],$D$6,Table145678910121315161718192021[Cost Type],$A8)</f>
        <v>0</v>
      </c>
      <c r="E8" s="76">
        <f>SUMIFS(Table145678910121315161718192021[Submitted Cost],Table145678910121315161718192021[Category],$E$6,Table145678910121315161718192021[Cost Type],$A8)</f>
        <v>0</v>
      </c>
      <c r="F8" s="76">
        <f>SUMIFS(Table145678910121315161718192021[Submitted Cost],Table145678910121315161718192021[Category],$F$6,Table145678910121315161718192021[Cost Type],$A8)</f>
        <v>0</v>
      </c>
      <c r="G8" s="76">
        <f>SUMIFS(Table145678910121315161718192021[Submitted Cost],Table145678910121315161718192021[Category],$G$6,Table145678910121315161718192021[Cost Type],$A8)</f>
        <v>0</v>
      </c>
      <c r="H8" s="77">
        <f>SUMIFS(Table145678910121315161718192021[Submitted Cost],Table145678910121315161718192021[Category],$H$6,Table145678910121315161718192021[Cost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SUMIFS(Table145678910121315161718192021[Submitted Cost],Table145678910121315161718192021[Category],$B$6,Table145678910121315161718192021[Cost Type],$A9)</f>
        <v>0</v>
      </c>
      <c r="C9" s="76">
        <f>SUMIFS(Table145678910121315161718192021[Submitted Cost],Table145678910121315161718192021[Category],$C$6,Table145678910121315161718192021[Cost Type],$A9)</f>
        <v>0</v>
      </c>
      <c r="D9" s="76">
        <f>SUMIFS(Table145678910121315161718192021[Submitted Cost],Table145678910121315161718192021[Category],$D$6,Table145678910121315161718192021[Cost Type],$A9)</f>
        <v>0</v>
      </c>
      <c r="E9" s="76">
        <f>SUMIFS(Table145678910121315161718192021[Submitted Cost],Table145678910121315161718192021[Category],$E$6,Table145678910121315161718192021[Cost Type],$A9)</f>
        <v>0</v>
      </c>
      <c r="F9" s="76">
        <f>SUMIFS(Table145678910121315161718192021[Submitted Cost],Table145678910121315161718192021[Category],$F$6,Table145678910121315161718192021[Cost Type],$A9)</f>
        <v>0</v>
      </c>
      <c r="G9" s="76">
        <f>SUMIFS(Table145678910121315161718192021[Submitted Cost],Table145678910121315161718192021[Category],$G$6,Table145678910121315161718192021[Cost Type],$A9)</f>
        <v>0</v>
      </c>
      <c r="H9" s="77">
        <f>SUMIFS(Table145678910121315161718192021[Submitted Cost],Table145678910121315161718192021[Category],$H$6,Table145678910121315161718192021[Cost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SUMIFS(Table145678910121315161718192021[Submitted Cost],Table145678910121315161718192021[Category],$B$6,Table145678910121315161718192021[Cost Type],$A10)</f>
        <v>0</v>
      </c>
      <c r="C10" s="76">
        <f>SUMIFS(Table145678910121315161718192021[Submitted Cost],Table145678910121315161718192021[Category],$C$6,Table145678910121315161718192021[Cost Type],$A10)</f>
        <v>0</v>
      </c>
      <c r="D10" s="76">
        <f>SUMIFS(Table145678910121315161718192021[Submitted Cost],Table145678910121315161718192021[Category],$D$6,Table145678910121315161718192021[Cost Type],$A10)</f>
        <v>0</v>
      </c>
      <c r="E10" s="76">
        <f>SUMIFS(Table145678910121315161718192021[Submitted Cost],Table145678910121315161718192021[Category],$E$6,Table145678910121315161718192021[Cost Type],$A10)</f>
        <v>0</v>
      </c>
      <c r="F10" s="76">
        <f>SUMIFS(Table145678910121315161718192021[Submitted Cost],Table145678910121315161718192021[Category],$F$6,Table145678910121315161718192021[Cost Type],$A10)</f>
        <v>0</v>
      </c>
      <c r="G10" s="76">
        <f>SUMIFS(Table145678910121315161718192021[Submitted Cost],Table145678910121315161718192021[Category],$G$6,Table145678910121315161718192021[Cost Type],$A10)</f>
        <v>0</v>
      </c>
      <c r="H10" s="77">
        <f>SUMIFS(Table145678910121315161718192021[Submitted Cost],Table145678910121315161718192021[Category],$H$6,Table145678910121315161718192021[Cost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SUMIFS(Table145678910121315161718192021[Submitted Cost],Table145678910121315161718192021[Category],$B$6,Table145678910121315161718192021[Cost Type],$A11)</f>
        <v>0</v>
      </c>
      <c r="C11" s="76">
        <f>SUMIFS(Table145678910121315161718192021[Submitted Cost],Table145678910121315161718192021[Category],$C$6,Table145678910121315161718192021[Cost Type],$A11)</f>
        <v>0</v>
      </c>
      <c r="D11" s="76">
        <f>SUMIFS(Table145678910121315161718192021[Submitted Cost],Table145678910121315161718192021[Category],$D$6,Table145678910121315161718192021[Cost Type],$A11)</f>
        <v>0</v>
      </c>
      <c r="E11" s="76">
        <f>SUMIFS(Table145678910121315161718192021[Submitted Cost],Table145678910121315161718192021[Category],$E$6,Table145678910121315161718192021[Cost Type],$A11)</f>
        <v>0</v>
      </c>
      <c r="F11" s="76">
        <f>SUMIFS(Table145678910121315161718192021[Submitted Cost],Table145678910121315161718192021[Category],$F$6,Table145678910121315161718192021[Cost Type],$A11)</f>
        <v>0</v>
      </c>
      <c r="G11" s="76">
        <f>SUMIFS(Table145678910121315161718192021[Submitted Cost],Table145678910121315161718192021[Category],$G$6,Table145678910121315161718192021[Cost Type],$A11)</f>
        <v>0</v>
      </c>
      <c r="H11" s="77">
        <f>SUMIFS(Table145678910121315161718192021[Submitted Cost],Table145678910121315161718192021[Category],$H$6,Table145678910121315161718192021[Cost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SUMIFS(Table145678910121315161718192021[Submitted Cost],Table145678910121315161718192021[Category],$B$6,Table145678910121315161718192021[Cost Type],$A12)</f>
        <v>0</v>
      </c>
      <c r="C12" s="76">
        <f>SUMIFS(Table145678910121315161718192021[Submitted Cost],Table145678910121315161718192021[Category],$C$6,Table145678910121315161718192021[Cost Type],$A12)</f>
        <v>0</v>
      </c>
      <c r="D12" s="76">
        <f>SUMIFS(Table145678910121315161718192021[Submitted Cost],Table145678910121315161718192021[Category],$D$6,Table145678910121315161718192021[Cost Type],$A12)</f>
        <v>0</v>
      </c>
      <c r="E12" s="76">
        <f>SUMIFS(Table145678910121315161718192021[Submitted Cost],Table145678910121315161718192021[Category],$E$6,Table145678910121315161718192021[Cost Type],$A12)</f>
        <v>0</v>
      </c>
      <c r="F12" s="76">
        <f>SUMIFS(Table145678910121315161718192021[Submitted Cost],Table145678910121315161718192021[Category],$F$6,Table145678910121315161718192021[Cost Type],$A12)</f>
        <v>0</v>
      </c>
      <c r="G12" s="76">
        <f>SUMIFS(Table145678910121315161718192021[Submitted Cost],Table145678910121315161718192021[Category],$G$6,Table145678910121315161718192021[Cost Type],$A12)</f>
        <v>0</v>
      </c>
      <c r="H12" s="77">
        <f>SUMIFS(Table145678910121315161718192021[Submitted Cost],Table145678910121315161718192021[Category],$H$6,Table145678910121315161718192021[Cost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SUBTOTAL(109,Table145678910121315161718192021[Submitted Cost])</f>
        <v>0</v>
      </c>
      <c r="F63" s="34"/>
      <c r="G63" s="34"/>
      <c r="H63" s="35">
        <f>SUBTOTAL(109,Table145678910121315161718192021[Accepted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7324FC88-1A1B-4A14-8D00-99715CAE23F2}">
      <formula1>$A$8:$A$12</formula1>
    </dataValidation>
    <dataValidation type="list" allowBlank="1" showInputMessage="1" showErrorMessage="1" sqref="A20:A62" xr:uid="{3AB2A3DD-3FDB-4DF7-9CBD-EFBC3ED6A2AF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4B9E64-2C9F-4933-A559-31F78AFA1FD3}">
          <x14:formula1>
            <xm:f>Info!$G$1:$G$10</xm:f>
          </x14:formula1>
          <xm:sqref>G20:G62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99C7-D206-448B-925B-790880517ADD}">
  <sheetPr codeName="Sheet25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SUMIFS(Table14567891012131516171819202122[Submitted Cost],Table14567891012131516171819202122[Category],$B$6,Table14567891012131516171819202122[Cost Type],$A8)</f>
        <v>0</v>
      </c>
      <c r="C8" s="76">
        <f>SUMIFS(Table14567891012131516171819202122[Submitted Cost],Table14567891012131516171819202122[Category],$C$6,Table14567891012131516171819202122[Cost Type],$A8)</f>
        <v>0</v>
      </c>
      <c r="D8" s="76">
        <f>SUMIFS(Table14567891012131516171819202122[Submitted Cost],Table14567891012131516171819202122[Category],$D$6,Table14567891012131516171819202122[Cost Type],$A8)</f>
        <v>0</v>
      </c>
      <c r="E8" s="76">
        <f>SUMIFS(Table14567891012131516171819202122[Submitted Cost],Table14567891012131516171819202122[Category],$E$6,Table14567891012131516171819202122[Cost Type],$A8)</f>
        <v>0</v>
      </c>
      <c r="F8" s="76">
        <f>SUMIFS(Table14567891012131516171819202122[Submitted Cost],Table14567891012131516171819202122[Category],$F$6,Table14567891012131516171819202122[Cost Type],$A8)</f>
        <v>0</v>
      </c>
      <c r="G8" s="76">
        <f>SUMIFS(Table14567891012131516171819202122[Submitted Cost],Table14567891012131516171819202122[Category],$G$6,Table14567891012131516171819202122[Cost Type],$A8)</f>
        <v>0</v>
      </c>
      <c r="H8" s="77">
        <f>SUMIFS(Table14567891012131516171819202122[Submitted Cost],Table14567891012131516171819202122[Category],$H$6,Table14567891012131516171819202122[Cost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SUMIFS(Table14567891012131516171819202122[Submitted Cost],Table14567891012131516171819202122[Category],$B$6,Table14567891012131516171819202122[Cost Type],$A9)</f>
        <v>0</v>
      </c>
      <c r="C9" s="76">
        <f>SUMIFS(Table14567891012131516171819202122[Submitted Cost],Table14567891012131516171819202122[Category],$C$6,Table14567891012131516171819202122[Cost Type],$A9)</f>
        <v>0</v>
      </c>
      <c r="D9" s="76">
        <f>SUMIFS(Table14567891012131516171819202122[Submitted Cost],Table14567891012131516171819202122[Category],$D$6,Table14567891012131516171819202122[Cost Type],$A9)</f>
        <v>0</v>
      </c>
      <c r="E9" s="76">
        <f>SUMIFS(Table14567891012131516171819202122[Submitted Cost],Table14567891012131516171819202122[Category],$E$6,Table14567891012131516171819202122[Cost Type],$A9)</f>
        <v>0</v>
      </c>
      <c r="F9" s="76">
        <f>SUMIFS(Table14567891012131516171819202122[Submitted Cost],Table14567891012131516171819202122[Category],$F$6,Table14567891012131516171819202122[Cost Type],$A9)</f>
        <v>0</v>
      </c>
      <c r="G9" s="76">
        <f>SUMIFS(Table14567891012131516171819202122[Submitted Cost],Table14567891012131516171819202122[Category],$G$6,Table14567891012131516171819202122[Cost Type],$A9)</f>
        <v>0</v>
      </c>
      <c r="H9" s="77">
        <f>SUMIFS(Table14567891012131516171819202122[Submitted Cost],Table14567891012131516171819202122[Category],$H$6,Table14567891012131516171819202122[Cost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SUMIFS(Table14567891012131516171819202122[Submitted Cost],Table14567891012131516171819202122[Category],$B$6,Table14567891012131516171819202122[Cost Type],$A10)</f>
        <v>0</v>
      </c>
      <c r="C10" s="76">
        <f>SUMIFS(Table14567891012131516171819202122[Submitted Cost],Table14567891012131516171819202122[Category],$C$6,Table14567891012131516171819202122[Cost Type],$A10)</f>
        <v>0</v>
      </c>
      <c r="D10" s="76">
        <f>SUMIFS(Table14567891012131516171819202122[Submitted Cost],Table14567891012131516171819202122[Category],$D$6,Table14567891012131516171819202122[Cost Type],$A10)</f>
        <v>0</v>
      </c>
      <c r="E10" s="76">
        <f>SUMIFS(Table14567891012131516171819202122[Submitted Cost],Table14567891012131516171819202122[Category],$E$6,Table14567891012131516171819202122[Cost Type],$A10)</f>
        <v>0</v>
      </c>
      <c r="F10" s="76">
        <f>SUMIFS(Table14567891012131516171819202122[Submitted Cost],Table14567891012131516171819202122[Category],$F$6,Table14567891012131516171819202122[Cost Type],$A10)</f>
        <v>0</v>
      </c>
      <c r="G10" s="76">
        <f>SUMIFS(Table14567891012131516171819202122[Submitted Cost],Table14567891012131516171819202122[Category],$G$6,Table14567891012131516171819202122[Cost Type],$A10)</f>
        <v>0</v>
      </c>
      <c r="H10" s="77">
        <f>SUMIFS(Table14567891012131516171819202122[Submitted Cost],Table14567891012131516171819202122[Category],$H$6,Table14567891012131516171819202122[Cost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SUMIFS(Table14567891012131516171819202122[Submitted Cost],Table14567891012131516171819202122[Category],$B$6,Table14567891012131516171819202122[Cost Type],$A11)</f>
        <v>0</v>
      </c>
      <c r="C11" s="76">
        <f>SUMIFS(Table14567891012131516171819202122[Submitted Cost],Table14567891012131516171819202122[Category],$C$6,Table14567891012131516171819202122[Cost Type],$A11)</f>
        <v>0</v>
      </c>
      <c r="D11" s="76">
        <f>SUMIFS(Table14567891012131516171819202122[Submitted Cost],Table14567891012131516171819202122[Category],$D$6,Table14567891012131516171819202122[Cost Type],$A11)</f>
        <v>0</v>
      </c>
      <c r="E11" s="76">
        <f>SUMIFS(Table14567891012131516171819202122[Submitted Cost],Table14567891012131516171819202122[Category],$E$6,Table14567891012131516171819202122[Cost Type],$A11)</f>
        <v>0</v>
      </c>
      <c r="F11" s="76">
        <f>SUMIFS(Table14567891012131516171819202122[Submitted Cost],Table14567891012131516171819202122[Category],$F$6,Table14567891012131516171819202122[Cost Type],$A11)</f>
        <v>0</v>
      </c>
      <c r="G11" s="76">
        <f>SUMIFS(Table14567891012131516171819202122[Submitted Cost],Table14567891012131516171819202122[Category],$G$6,Table14567891012131516171819202122[Cost Type],$A11)</f>
        <v>0</v>
      </c>
      <c r="H11" s="77">
        <f>SUMIFS(Table14567891012131516171819202122[Submitted Cost],Table14567891012131516171819202122[Category],$H$6,Table14567891012131516171819202122[Cost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SUMIFS(Table14567891012131516171819202122[Submitted Cost],Table14567891012131516171819202122[Category],$B$6,Table14567891012131516171819202122[Cost Type],$A12)</f>
        <v>0</v>
      </c>
      <c r="C12" s="76">
        <f>SUMIFS(Table14567891012131516171819202122[Submitted Cost],Table14567891012131516171819202122[Category],$C$6,Table14567891012131516171819202122[Cost Type],$A12)</f>
        <v>0</v>
      </c>
      <c r="D12" s="76">
        <f>SUMIFS(Table14567891012131516171819202122[Submitted Cost],Table14567891012131516171819202122[Category],$D$6,Table14567891012131516171819202122[Cost Type],$A12)</f>
        <v>0</v>
      </c>
      <c r="E12" s="76">
        <f>SUMIFS(Table14567891012131516171819202122[Submitted Cost],Table14567891012131516171819202122[Category],$E$6,Table14567891012131516171819202122[Cost Type],$A12)</f>
        <v>0</v>
      </c>
      <c r="F12" s="76">
        <f>SUMIFS(Table14567891012131516171819202122[Submitted Cost],Table14567891012131516171819202122[Category],$F$6,Table14567891012131516171819202122[Cost Type],$A12)</f>
        <v>0</v>
      </c>
      <c r="G12" s="76">
        <f>SUMIFS(Table14567891012131516171819202122[Submitted Cost],Table14567891012131516171819202122[Category],$G$6,Table14567891012131516171819202122[Cost Type],$A12)</f>
        <v>0</v>
      </c>
      <c r="H12" s="77">
        <f>SUMIFS(Table14567891012131516171819202122[Submitted Cost],Table14567891012131516171819202122[Category],$H$6,Table14567891012131516171819202122[Cost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SUBTOTAL(109,Table14567891012131516171819202122[Submitted Cost])</f>
        <v>0</v>
      </c>
      <c r="F63" s="34"/>
      <c r="G63" s="34"/>
      <c r="H63" s="35">
        <f>SUBTOTAL(109,Table14567891012131516171819202122[Accepted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BEC5ABEF-A64E-4436-8B1D-6873EE7968EC}">
      <formula1>$B$6:$H$6</formula1>
    </dataValidation>
    <dataValidation type="list" allowBlank="1" showInputMessage="1" showErrorMessage="1" sqref="B20:B62" xr:uid="{2E730A19-C201-45E3-A2BB-E27DF542FD13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26E0FC-1A5E-4C18-8490-24C078B30E66}">
          <x14:formula1>
            <xm:f>Info!$G$1:$G$10</xm:f>
          </x14:formula1>
          <xm:sqref>G20:G62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B9DC-64FA-463E-9F08-0550AA8D22FA}">
  <sheetPr codeName="Sheet26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SUMIFS(Table1456789101213151617181920212223[Submitted Cost],Table1456789101213151617181920212223[Category],$B$6,Table1456789101213151617181920212223[Cost Type],$A8)</f>
        <v>0</v>
      </c>
      <c r="C8" s="76">
        <f>SUMIFS(Table1456789101213151617181920212223[Submitted Cost],Table1456789101213151617181920212223[Category],$C$6,Table1456789101213151617181920212223[Cost Type],$A8)</f>
        <v>0</v>
      </c>
      <c r="D8" s="76">
        <f>SUMIFS(Table1456789101213151617181920212223[Submitted Cost],Table1456789101213151617181920212223[Category],$D$6,Table1456789101213151617181920212223[Cost Type],$A8)</f>
        <v>0</v>
      </c>
      <c r="E8" s="76">
        <f>SUMIFS(Table1456789101213151617181920212223[Submitted Cost],Table1456789101213151617181920212223[Category],$E$6,Table1456789101213151617181920212223[Cost Type],$A8)</f>
        <v>0</v>
      </c>
      <c r="F8" s="76">
        <f>SUMIFS(Table1456789101213151617181920212223[Submitted Cost],Table1456789101213151617181920212223[Category],$F$6,Table1456789101213151617181920212223[Cost Type],$A8)</f>
        <v>0</v>
      </c>
      <c r="G8" s="76">
        <f>SUMIFS(Table1456789101213151617181920212223[Submitted Cost],Table1456789101213151617181920212223[Category],$G$6,Table1456789101213151617181920212223[Cost Type],$A8)</f>
        <v>0</v>
      </c>
      <c r="H8" s="77">
        <f>SUMIFS(Table1456789101213151617181920212223[Submitted Cost],Table1456789101213151617181920212223[Category],$H$6,Table1456789101213151617181920212223[Cost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SUMIFS(Table1456789101213151617181920212223[Submitted Cost],Table1456789101213151617181920212223[Category],$B$6,Table1456789101213151617181920212223[Cost Type],$A9)</f>
        <v>0</v>
      </c>
      <c r="C9" s="76">
        <f>SUMIFS(Table1456789101213151617181920212223[Submitted Cost],Table1456789101213151617181920212223[Category],$C$6,Table1456789101213151617181920212223[Cost Type],$A9)</f>
        <v>0</v>
      </c>
      <c r="D9" s="76">
        <f>SUMIFS(Table1456789101213151617181920212223[Submitted Cost],Table1456789101213151617181920212223[Category],$D$6,Table1456789101213151617181920212223[Cost Type],$A9)</f>
        <v>0</v>
      </c>
      <c r="E9" s="76">
        <f>SUMIFS(Table1456789101213151617181920212223[Submitted Cost],Table1456789101213151617181920212223[Category],$E$6,Table1456789101213151617181920212223[Cost Type],$A9)</f>
        <v>0</v>
      </c>
      <c r="F9" s="76">
        <f>SUMIFS(Table1456789101213151617181920212223[Submitted Cost],Table1456789101213151617181920212223[Category],$F$6,Table1456789101213151617181920212223[Cost Type],$A9)</f>
        <v>0</v>
      </c>
      <c r="G9" s="76">
        <f>SUMIFS(Table1456789101213151617181920212223[Submitted Cost],Table1456789101213151617181920212223[Category],$G$6,Table1456789101213151617181920212223[Cost Type],$A9)</f>
        <v>0</v>
      </c>
      <c r="H9" s="77">
        <f>SUMIFS(Table1456789101213151617181920212223[Submitted Cost],Table1456789101213151617181920212223[Category],$H$6,Table1456789101213151617181920212223[Cost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SUMIFS(Table1456789101213151617181920212223[Submitted Cost],Table1456789101213151617181920212223[Category],$B$6,Table1456789101213151617181920212223[Cost Type],$A10)</f>
        <v>0</v>
      </c>
      <c r="C10" s="76">
        <f>SUMIFS(Table1456789101213151617181920212223[Submitted Cost],Table1456789101213151617181920212223[Category],$C$6,Table1456789101213151617181920212223[Cost Type],$A10)</f>
        <v>0</v>
      </c>
      <c r="D10" s="76">
        <f>SUMIFS(Table1456789101213151617181920212223[Submitted Cost],Table1456789101213151617181920212223[Category],$D$6,Table1456789101213151617181920212223[Cost Type],$A10)</f>
        <v>0</v>
      </c>
      <c r="E10" s="76">
        <f>SUMIFS(Table1456789101213151617181920212223[Submitted Cost],Table1456789101213151617181920212223[Category],$E$6,Table1456789101213151617181920212223[Cost Type],$A10)</f>
        <v>0</v>
      </c>
      <c r="F10" s="76">
        <f>SUMIFS(Table1456789101213151617181920212223[Submitted Cost],Table1456789101213151617181920212223[Category],$F$6,Table1456789101213151617181920212223[Cost Type],$A10)</f>
        <v>0</v>
      </c>
      <c r="G10" s="76">
        <f>SUMIFS(Table1456789101213151617181920212223[Submitted Cost],Table1456789101213151617181920212223[Category],$G$6,Table1456789101213151617181920212223[Cost Type],$A10)</f>
        <v>0</v>
      </c>
      <c r="H10" s="77">
        <f>SUMIFS(Table1456789101213151617181920212223[Submitted Cost],Table1456789101213151617181920212223[Category],$H$6,Table1456789101213151617181920212223[Cost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SUMIFS(Table1456789101213151617181920212223[Submitted Cost],Table1456789101213151617181920212223[Category],$B$6,Table1456789101213151617181920212223[Cost Type],$A11)</f>
        <v>0</v>
      </c>
      <c r="C11" s="76">
        <f>SUMIFS(Table1456789101213151617181920212223[Submitted Cost],Table1456789101213151617181920212223[Category],$C$6,Table1456789101213151617181920212223[Cost Type],$A11)</f>
        <v>0</v>
      </c>
      <c r="D11" s="76">
        <f>SUMIFS(Table1456789101213151617181920212223[Submitted Cost],Table1456789101213151617181920212223[Category],$D$6,Table1456789101213151617181920212223[Cost Type],$A11)</f>
        <v>0</v>
      </c>
      <c r="E11" s="76">
        <f>SUMIFS(Table1456789101213151617181920212223[Submitted Cost],Table1456789101213151617181920212223[Category],$E$6,Table1456789101213151617181920212223[Cost Type],$A11)</f>
        <v>0</v>
      </c>
      <c r="F11" s="76">
        <f>SUMIFS(Table1456789101213151617181920212223[Submitted Cost],Table1456789101213151617181920212223[Category],$F$6,Table1456789101213151617181920212223[Cost Type],$A11)</f>
        <v>0</v>
      </c>
      <c r="G11" s="76">
        <f>SUMIFS(Table1456789101213151617181920212223[Submitted Cost],Table1456789101213151617181920212223[Category],$G$6,Table1456789101213151617181920212223[Cost Type],$A11)</f>
        <v>0</v>
      </c>
      <c r="H11" s="77">
        <f>SUMIFS(Table1456789101213151617181920212223[Submitted Cost],Table1456789101213151617181920212223[Category],$H$6,Table1456789101213151617181920212223[Cost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SUMIFS(Table1456789101213151617181920212223[Submitted Cost],Table1456789101213151617181920212223[Category],$B$6,Table1456789101213151617181920212223[Cost Type],$A12)</f>
        <v>0</v>
      </c>
      <c r="C12" s="76">
        <f>SUMIFS(Table1456789101213151617181920212223[Submitted Cost],Table1456789101213151617181920212223[Category],$C$6,Table1456789101213151617181920212223[Cost Type],$A12)</f>
        <v>0</v>
      </c>
      <c r="D12" s="76">
        <f>SUMIFS(Table1456789101213151617181920212223[Submitted Cost],Table1456789101213151617181920212223[Category],$D$6,Table1456789101213151617181920212223[Cost Type],$A12)</f>
        <v>0</v>
      </c>
      <c r="E12" s="76">
        <f>SUMIFS(Table1456789101213151617181920212223[Submitted Cost],Table1456789101213151617181920212223[Category],$E$6,Table1456789101213151617181920212223[Cost Type],$A12)</f>
        <v>0</v>
      </c>
      <c r="F12" s="76">
        <f>SUMIFS(Table1456789101213151617181920212223[Submitted Cost],Table1456789101213151617181920212223[Category],$F$6,Table1456789101213151617181920212223[Cost Type],$A12)</f>
        <v>0</v>
      </c>
      <c r="G12" s="76">
        <f>SUMIFS(Table1456789101213151617181920212223[Submitted Cost],Table1456789101213151617181920212223[Category],$G$6,Table1456789101213151617181920212223[Cost Type],$A12)</f>
        <v>0</v>
      </c>
      <c r="H12" s="77">
        <f>SUMIFS(Table1456789101213151617181920212223[Submitted Cost],Table1456789101213151617181920212223[Category],$H$6,Table1456789101213151617181920212223[Cost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SUBTOTAL(109,Table1456789101213151617181920212223[Submitted Cost])</f>
        <v>0</v>
      </c>
      <c r="F63" s="34"/>
      <c r="G63" s="34"/>
      <c r="H63" s="35">
        <f>SUBTOTAL(109,Table1456789101213151617181920212223[Accepted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A1A26A6D-6D59-4093-A7B5-592DA131052B}">
      <formula1>$A$8:$A$12</formula1>
    </dataValidation>
    <dataValidation type="list" allowBlank="1" showInputMessage="1" showErrorMessage="1" sqref="A20:A62" xr:uid="{EC75CE72-DC0B-4BAF-8903-D3E1EF00E424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06CD54-0D95-477A-A2C9-E8F199C8A88F}">
          <x14:formula1>
            <xm:f>Info!$G$1:$G$10</xm:f>
          </x14:formula1>
          <xm:sqref>G20:G62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48BE-E01C-4E5F-963B-11B962037FC2}">
  <sheetPr codeName="Sheet27">
    <pageSetUpPr fitToPage="1"/>
  </sheetPr>
  <dimension ref="A1:J64"/>
  <sheetViews>
    <sheetView showGridLines="0" zoomScale="85" zoomScaleNormal="85" workbookViewId="0">
      <selection activeCell="B2" sqref="B2:E2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SUMIFS(Table145678910121315161718192021222324[Submitted Cost],Table145678910121315161718192021222324[Category],$B$6,Table145678910121315161718192021222324[Cost Type],$A8)</f>
        <v>0</v>
      </c>
      <c r="C8" s="76">
        <f>SUMIFS(Table145678910121315161718192021222324[Submitted Cost],Table145678910121315161718192021222324[Category],$C$6,Table145678910121315161718192021222324[Cost Type],$A8)</f>
        <v>0</v>
      </c>
      <c r="D8" s="76">
        <f>SUMIFS(Table145678910121315161718192021222324[Submitted Cost],Table145678910121315161718192021222324[Category],$D$6,Table145678910121315161718192021222324[Cost Type],$A8)</f>
        <v>0</v>
      </c>
      <c r="E8" s="76">
        <f>SUMIFS(Table145678910121315161718192021222324[Submitted Cost],Table145678910121315161718192021222324[Category],$E$6,Table145678910121315161718192021222324[Cost Type],$A8)</f>
        <v>0</v>
      </c>
      <c r="F8" s="76">
        <f>SUMIFS(Table145678910121315161718192021222324[Submitted Cost],Table145678910121315161718192021222324[Category],$F$6,Table145678910121315161718192021222324[Cost Type],$A8)</f>
        <v>0</v>
      </c>
      <c r="G8" s="76">
        <f>SUMIFS(Table145678910121315161718192021222324[Submitted Cost],Table145678910121315161718192021222324[Category],$G$6,Table145678910121315161718192021222324[Cost Type],$A8)</f>
        <v>0</v>
      </c>
      <c r="H8" s="77">
        <f>SUMIFS(Table145678910121315161718192021222324[Submitted Cost],Table145678910121315161718192021222324[Category],$H$6,Table145678910121315161718192021222324[Cost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SUMIFS(Table145678910121315161718192021222324[Submitted Cost],Table145678910121315161718192021222324[Category],$B$6,Table145678910121315161718192021222324[Cost Type],$A9)</f>
        <v>0</v>
      </c>
      <c r="C9" s="76">
        <f>SUMIFS(Table145678910121315161718192021222324[Submitted Cost],Table145678910121315161718192021222324[Category],$C$6,Table145678910121315161718192021222324[Cost Type],$A9)</f>
        <v>0</v>
      </c>
      <c r="D9" s="76">
        <f>SUMIFS(Table145678910121315161718192021222324[Submitted Cost],Table145678910121315161718192021222324[Category],$D$6,Table145678910121315161718192021222324[Cost Type],$A9)</f>
        <v>0</v>
      </c>
      <c r="E9" s="76">
        <f>SUMIFS(Table145678910121315161718192021222324[Submitted Cost],Table145678910121315161718192021222324[Category],$E$6,Table145678910121315161718192021222324[Cost Type],$A9)</f>
        <v>0</v>
      </c>
      <c r="F9" s="76">
        <f>SUMIFS(Table145678910121315161718192021222324[Submitted Cost],Table145678910121315161718192021222324[Category],$F$6,Table145678910121315161718192021222324[Cost Type],$A9)</f>
        <v>0</v>
      </c>
      <c r="G9" s="76">
        <f>SUMIFS(Table145678910121315161718192021222324[Submitted Cost],Table145678910121315161718192021222324[Category],$G$6,Table145678910121315161718192021222324[Cost Type],$A9)</f>
        <v>0</v>
      </c>
      <c r="H9" s="77">
        <f>SUMIFS(Table145678910121315161718192021222324[Submitted Cost],Table145678910121315161718192021222324[Category],$H$6,Table145678910121315161718192021222324[Cost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SUMIFS(Table145678910121315161718192021222324[Submitted Cost],Table145678910121315161718192021222324[Category],$B$6,Table145678910121315161718192021222324[Cost Type],$A10)</f>
        <v>0</v>
      </c>
      <c r="C10" s="76">
        <f>SUMIFS(Table145678910121315161718192021222324[Submitted Cost],Table145678910121315161718192021222324[Category],$C$6,Table145678910121315161718192021222324[Cost Type],$A10)</f>
        <v>0</v>
      </c>
      <c r="D10" s="76">
        <f>SUMIFS(Table145678910121315161718192021222324[Submitted Cost],Table145678910121315161718192021222324[Category],$D$6,Table145678910121315161718192021222324[Cost Type],$A10)</f>
        <v>0</v>
      </c>
      <c r="E10" s="76">
        <f>SUMIFS(Table145678910121315161718192021222324[Submitted Cost],Table145678910121315161718192021222324[Category],$E$6,Table145678910121315161718192021222324[Cost Type],$A10)</f>
        <v>0</v>
      </c>
      <c r="F10" s="76">
        <f>SUMIFS(Table145678910121315161718192021222324[Submitted Cost],Table145678910121315161718192021222324[Category],$F$6,Table145678910121315161718192021222324[Cost Type],$A10)</f>
        <v>0</v>
      </c>
      <c r="G10" s="76">
        <f>SUMIFS(Table145678910121315161718192021222324[Submitted Cost],Table145678910121315161718192021222324[Category],$G$6,Table145678910121315161718192021222324[Cost Type],$A10)</f>
        <v>0</v>
      </c>
      <c r="H10" s="77">
        <f>SUMIFS(Table145678910121315161718192021222324[Submitted Cost],Table145678910121315161718192021222324[Category],$H$6,Table145678910121315161718192021222324[Cost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SUMIFS(Table145678910121315161718192021222324[Submitted Cost],Table145678910121315161718192021222324[Category],$B$6,Table145678910121315161718192021222324[Cost Type],$A11)</f>
        <v>0</v>
      </c>
      <c r="C11" s="76">
        <f>SUMIFS(Table145678910121315161718192021222324[Submitted Cost],Table145678910121315161718192021222324[Category],$C$6,Table145678910121315161718192021222324[Cost Type],$A11)</f>
        <v>0</v>
      </c>
      <c r="D11" s="76">
        <f>SUMIFS(Table145678910121315161718192021222324[Submitted Cost],Table145678910121315161718192021222324[Category],$D$6,Table145678910121315161718192021222324[Cost Type],$A11)</f>
        <v>0</v>
      </c>
      <c r="E11" s="76">
        <f>SUMIFS(Table145678910121315161718192021222324[Submitted Cost],Table145678910121315161718192021222324[Category],$E$6,Table145678910121315161718192021222324[Cost Type],$A11)</f>
        <v>0</v>
      </c>
      <c r="F11" s="76">
        <f>SUMIFS(Table145678910121315161718192021222324[Submitted Cost],Table145678910121315161718192021222324[Category],$F$6,Table145678910121315161718192021222324[Cost Type],$A11)</f>
        <v>0</v>
      </c>
      <c r="G11" s="76">
        <f>SUMIFS(Table145678910121315161718192021222324[Submitted Cost],Table145678910121315161718192021222324[Category],$G$6,Table145678910121315161718192021222324[Cost Type],$A11)</f>
        <v>0</v>
      </c>
      <c r="H11" s="77">
        <f>SUMIFS(Table145678910121315161718192021222324[Submitted Cost],Table145678910121315161718192021222324[Category],$H$6,Table145678910121315161718192021222324[Cost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SUMIFS(Table145678910121315161718192021222324[Submitted Cost],Table145678910121315161718192021222324[Category],$B$6,Table145678910121315161718192021222324[Cost Type],$A12)</f>
        <v>0</v>
      </c>
      <c r="C12" s="76">
        <f>SUMIFS(Table145678910121315161718192021222324[Submitted Cost],Table145678910121315161718192021222324[Category],$C$6,Table145678910121315161718192021222324[Cost Type],$A12)</f>
        <v>0</v>
      </c>
      <c r="D12" s="76">
        <f>SUMIFS(Table145678910121315161718192021222324[Submitted Cost],Table145678910121315161718192021222324[Category],$D$6,Table145678910121315161718192021222324[Cost Type],$A12)</f>
        <v>0</v>
      </c>
      <c r="E12" s="76">
        <f>SUMIFS(Table145678910121315161718192021222324[Submitted Cost],Table145678910121315161718192021222324[Category],$E$6,Table145678910121315161718192021222324[Cost Type],$A12)</f>
        <v>0</v>
      </c>
      <c r="F12" s="76">
        <f>SUMIFS(Table145678910121315161718192021222324[Submitted Cost],Table145678910121315161718192021222324[Category],$F$6,Table145678910121315161718192021222324[Cost Type],$A12)</f>
        <v>0</v>
      </c>
      <c r="G12" s="76">
        <f>SUMIFS(Table145678910121315161718192021222324[Submitted Cost],Table145678910121315161718192021222324[Category],$G$6,Table145678910121315161718192021222324[Cost Type],$A12)</f>
        <v>0</v>
      </c>
      <c r="H12" s="77">
        <f>SUMIFS(Table145678910121315161718192021222324[Submitted Cost],Table145678910121315161718192021222324[Category],$H$6,Table145678910121315161718192021222324[Cost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SUBTOTAL(109,Table145678910121315161718192021222324[Submitted Cost])</f>
        <v>0</v>
      </c>
      <c r="F63" s="34"/>
      <c r="G63" s="34"/>
      <c r="H63" s="35">
        <f>SUBTOTAL(109,Table145678910121315161718192021222324[Accepted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FB79E280-6976-413F-9061-B37A56725D2A}">
      <formula1>$B$6:$H$6</formula1>
    </dataValidation>
    <dataValidation type="list" allowBlank="1" showInputMessage="1" showErrorMessage="1" sqref="B20:B62" xr:uid="{2E8D15E2-E024-44E1-B830-972C8EA6BEA2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9BE570-C938-4C8D-80A5-6C3F5A66B15C}">
          <x14:formula1>
            <xm:f>Info!$G$1:$G$10</xm:f>
          </x14:formula1>
          <xm:sqref>G20:G62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7DA5-0C76-447B-9E1F-90FF76E5B257}">
  <sheetPr codeName="Sheet28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SUMIFS(Table14567891012131516171819202122232425[Submitted Cost],Table14567891012131516171819202122232425[Category],$B$6,Table14567891012131516171819202122232425[Cost Type],$A8)</f>
        <v>0</v>
      </c>
      <c r="C8" s="76">
        <f>SUMIFS(Table14567891012131516171819202122232425[Submitted Cost],Table14567891012131516171819202122232425[Category],$C$6,Table14567891012131516171819202122232425[Cost Type],$A8)</f>
        <v>0</v>
      </c>
      <c r="D8" s="76">
        <f>SUMIFS(Table14567891012131516171819202122232425[Submitted Cost],Table14567891012131516171819202122232425[Category],$D$6,Table14567891012131516171819202122232425[Cost Type],$A8)</f>
        <v>0</v>
      </c>
      <c r="E8" s="76">
        <f>SUMIFS(Table14567891012131516171819202122232425[Submitted Cost],Table14567891012131516171819202122232425[Category],$E$6,Table14567891012131516171819202122232425[Cost Type],$A8)</f>
        <v>0</v>
      </c>
      <c r="F8" s="76">
        <f>SUMIFS(Table14567891012131516171819202122232425[Submitted Cost],Table14567891012131516171819202122232425[Category],$F$6,Table14567891012131516171819202122232425[Cost Type],$A8)</f>
        <v>0</v>
      </c>
      <c r="G8" s="76">
        <f>SUMIFS(Table14567891012131516171819202122232425[Submitted Cost],Table14567891012131516171819202122232425[Category],$G$6,Table14567891012131516171819202122232425[Cost Type],$A8)</f>
        <v>0</v>
      </c>
      <c r="H8" s="77">
        <f>SUMIFS(Table14567891012131516171819202122232425[Submitted Cost],Table14567891012131516171819202122232425[Category],$H$6,Table14567891012131516171819202122232425[Cost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SUMIFS(Table14567891012131516171819202122232425[Submitted Cost],Table14567891012131516171819202122232425[Category],$B$6,Table14567891012131516171819202122232425[Cost Type],$A9)</f>
        <v>0</v>
      </c>
      <c r="C9" s="76">
        <f>SUMIFS(Table14567891012131516171819202122232425[Submitted Cost],Table14567891012131516171819202122232425[Category],$C$6,Table14567891012131516171819202122232425[Cost Type],$A9)</f>
        <v>0</v>
      </c>
      <c r="D9" s="76">
        <f>SUMIFS(Table14567891012131516171819202122232425[Submitted Cost],Table14567891012131516171819202122232425[Category],$D$6,Table14567891012131516171819202122232425[Cost Type],$A9)</f>
        <v>0</v>
      </c>
      <c r="E9" s="76">
        <f>SUMIFS(Table14567891012131516171819202122232425[Submitted Cost],Table14567891012131516171819202122232425[Category],$E$6,Table14567891012131516171819202122232425[Cost Type],$A9)</f>
        <v>0</v>
      </c>
      <c r="F9" s="76">
        <f>SUMIFS(Table14567891012131516171819202122232425[Submitted Cost],Table14567891012131516171819202122232425[Category],$F$6,Table14567891012131516171819202122232425[Cost Type],$A9)</f>
        <v>0</v>
      </c>
      <c r="G9" s="76">
        <f>SUMIFS(Table14567891012131516171819202122232425[Submitted Cost],Table14567891012131516171819202122232425[Category],$G$6,Table14567891012131516171819202122232425[Cost Type],$A9)</f>
        <v>0</v>
      </c>
      <c r="H9" s="77">
        <f>SUMIFS(Table14567891012131516171819202122232425[Submitted Cost],Table14567891012131516171819202122232425[Category],$H$6,Table14567891012131516171819202122232425[Cost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SUMIFS(Table14567891012131516171819202122232425[Submitted Cost],Table14567891012131516171819202122232425[Category],$B$6,Table14567891012131516171819202122232425[Cost Type],$A10)</f>
        <v>0</v>
      </c>
      <c r="C10" s="76">
        <f>SUMIFS(Table14567891012131516171819202122232425[Submitted Cost],Table14567891012131516171819202122232425[Category],$C$6,Table14567891012131516171819202122232425[Cost Type],$A10)</f>
        <v>0</v>
      </c>
      <c r="D10" s="76">
        <f>SUMIFS(Table14567891012131516171819202122232425[Submitted Cost],Table14567891012131516171819202122232425[Category],$D$6,Table14567891012131516171819202122232425[Cost Type],$A10)</f>
        <v>0</v>
      </c>
      <c r="E10" s="76">
        <f>SUMIFS(Table14567891012131516171819202122232425[Submitted Cost],Table14567891012131516171819202122232425[Category],$E$6,Table14567891012131516171819202122232425[Cost Type],$A10)</f>
        <v>0</v>
      </c>
      <c r="F10" s="76">
        <f>SUMIFS(Table14567891012131516171819202122232425[Submitted Cost],Table14567891012131516171819202122232425[Category],$F$6,Table14567891012131516171819202122232425[Cost Type],$A10)</f>
        <v>0</v>
      </c>
      <c r="G10" s="76">
        <f>SUMIFS(Table14567891012131516171819202122232425[Submitted Cost],Table14567891012131516171819202122232425[Category],$G$6,Table14567891012131516171819202122232425[Cost Type],$A10)</f>
        <v>0</v>
      </c>
      <c r="H10" s="77">
        <f>SUMIFS(Table14567891012131516171819202122232425[Submitted Cost],Table14567891012131516171819202122232425[Category],$H$6,Table14567891012131516171819202122232425[Cost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SUMIFS(Table14567891012131516171819202122232425[Submitted Cost],Table14567891012131516171819202122232425[Category],$B$6,Table14567891012131516171819202122232425[Cost Type],$A11)</f>
        <v>0</v>
      </c>
      <c r="C11" s="76">
        <f>SUMIFS(Table14567891012131516171819202122232425[Submitted Cost],Table14567891012131516171819202122232425[Category],$C$6,Table14567891012131516171819202122232425[Cost Type],$A11)</f>
        <v>0</v>
      </c>
      <c r="D11" s="76">
        <f>SUMIFS(Table14567891012131516171819202122232425[Submitted Cost],Table14567891012131516171819202122232425[Category],$D$6,Table14567891012131516171819202122232425[Cost Type],$A11)</f>
        <v>0</v>
      </c>
      <c r="E11" s="76">
        <f>SUMIFS(Table14567891012131516171819202122232425[Submitted Cost],Table14567891012131516171819202122232425[Category],$E$6,Table14567891012131516171819202122232425[Cost Type],$A11)</f>
        <v>0</v>
      </c>
      <c r="F11" s="76">
        <f>SUMIFS(Table14567891012131516171819202122232425[Submitted Cost],Table14567891012131516171819202122232425[Category],$F$6,Table14567891012131516171819202122232425[Cost Type],$A11)</f>
        <v>0</v>
      </c>
      <c r="G11" s="76">
        <f>SUMIFS(Table14567891012131516171819202122232425[Submitted Cost],Table14567891012131516171819202122232425[Category],$G$6,Table14567891012131516171819202122232425[Cost Type],$A11)</f>
        <v>0</v>
      </c>
      <c r="H11" s="77">
        <f>SUMIFS(Table14567891012131516171819202122232425[Submitted Cost],Table14567891012131516171819202122232425[Category],$H$6,Table14567891012131516171819202122232425[Cost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SUMIFS(Table14567891012131516171819202122232425[Submitted Cost],Table14567891012131516171819202122232425[Category],$B$6,Table14567891012131516171819202122232425[Cost Type],$A12)</f>
        <v>0</v>
      </c>
      <c r="C12" s="76">
        <f>SUMIFS(Table14567891012131516171819202122232425[Submitted Cost],Table14567891012131516171819202122232425[Category],$C$6,Table14567891012131516171819202122232425[Cost Type],$A12)</f>
        <v>0</v>
      </c>
      <c r="D12" s="76">
        <f>SUMIFS(Table14567891012131516171819202122232425[Submitted Cost],Table14567891012131516171819202122232425[Category],$D$6,Table14567891012131516171819202122232425[Cost Type],$A12)</f>
        <v>0</v>
      </c>
      <c r="E12" s="76">
        <f>SUMIFS(Table14567891012131516171819202122232425[Submitted Cost],Table14567891012131516171819202122232425[Category],$E$6,Table14567891012131516171819202122232425[Cost Type],$A12)</f>
        <v>0</v>
      </c>
      <c r="F12" s="76">
        <f>SUMIFS(Table14567891012131516171819202122232425[Submitted Cost],Table14567891012131516171819202122232425[Category],$F$6,Table14567891012131516171819202122232425[Cost Type],$A12)</f>
        <v>0</v>
      </c>
      <c r="G12" s="76">
        <f>SUMIFS(Table14567891012131516171819202122232425[Submitted Cost],Table14567891012131516171819202122232425[Category],$G$6,Table14567891012131516171819202122232425[Cost Type],$A12)</f>
        <v>0</v>
      </c>
      <c r="H12" s="77">
        <f>SUMIFS(Table14567891012131516171819202122232425[Submitted Cost],Table14567891012131516171819202122232425[Category],$H$6,Table14567891012131516171819202122232425[Cost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SUBTOTAL(109,Table14567891012131516171819202122232425[Submitted Cost])</f>
        <v>0</v>
      </c>
      <c r="F63" s="34"/>
      <c r="G63" s="34"/>
      <c r="H63" s="35">
        <f>SUBTOTAL(109,Table14567891012131516171819202122232425[Accepted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2B5C8B8D-5C61-4A11-9951-9B4B207408E8}">
      <formula1>$A$8:$A$12</formula1>
    </dataValidation>
    <dataValidation type="list" allowBlank="1" showInputMessage="1" showErrorMessage="1" sqref="A20:A62" xr:uid="{E5C3813A-3970-40F1-8625-F91EB937A95A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D9E2A-5E0B-400A-B78E-3B13634821FF}">
          <x14:formula1>
            <xm:f>Info!$G$1:$G$10</xm:f>
          </x14:formula1>
          <xm:sqref>G20:G62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B3D2-7DD9-4B43-8723-50D07AFFB70B}">
  <sheetPr codeName="Sheet29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SUMIFS(Table1456789101213151617181920212223242526[Submitted Cost],Table1456789101213151617181920212223242526[Category],$B$6,Table1456789101213151617181920212223242526[Cost Type],$A8)</f>
        <v>0</v>
      </c>
      <c r="C8" s="76">
        <f>SUMIFS(Table1456789101213151617181920212223242526[Submitted Cost],Table1456789101213151617181920212223242526[Category],$C$6,Table1456789101213151617181920212223242526[Cost Type],$A8)</f>
        <v>0</v>
      </c>
      <c r="D8" s="76">
        <f>SUMIFS(Table1456789101213151617181920212223242526[Submitted Cost],Table1456789101213151617181920212223242526[Category],$D$6,Table1456789101213151617181920212223242526[Cost Type],$A8)</f>
        <v>0</v>
      </c>
      <c r="E8" s="76">
        <f>SUMIFS(Table1456789101213151617181920212223242526[Submitted Cost],Table1456789101213151617181920212223242526[Category],$E$6,Table1456789101213151617181920212223242526[Cost Type],$A8)</f>
        <v>0</v>
      </c>
      <c r="F8" s="76">
        <f>SUMIFS(Table1456789101213151617181920212223242526[Submitted Cost],Table1456789101213151617181920212223242526[Category],$F$6,Table1456789101213151617181920212223242526[Cost Type],$A8)</f>
        <v>0</v>
      </c>
      <c r="G8" s="76">
        <f>SUMIFS(Table1456789101213151617181920212223242526[Submitted Cost],Table1456789101213151617181920212223242526[Category],$G$6,Table1456789101213151617181920212223242526[Cost Type],$A8)</f>
        <v>0</v>
      </c>
      <c r="H8" s="77">
        <f>SUMIFS(Table1456789101213151617181920212223242526[Submitted Cost],Table1456789101213151617181920212223242526[Category],$H$6,Table1456789101213151617181920212223242526[Cost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SUMIFS(Table1456789101213151617181920212223242526[Submitted Cost],Table1456789101213151617181920212223242526[Category],$B$6,Table1456789101213151617181920212223242526[Cost Type],$A9)</f>
        <v>0</v>
      </c>
      <c r="C9" s="76">
        <f>SUMIFS(Table1456789101213151617181920212223242526[Submitted Cost],Table1456789101213151617181920212223242526[Category],$C$6,Table1456789101213151617181920212223242526[Cost Type],$A9)</f>
        <v>0</v>
      </c>
      <c r="D9" s="76">
        <f>SUMIFS(Table1456789101213151617181920212223242526[Submitted Cost],Table1456789101213151617181920212223242526[Category],$D$6,Table1456789101213151617181920212223242526[Cost Type],$A9)</f>
        <v>0</v>
      </c>
      <c r="E9" s="76">
        <f>SUMIFS(Table1456789101213151617181920212223242526[Submitted Cost],Table1456789101213151617181920212223242526[Category],$E$6,Table1456789101213151617181920212223242526[Cost Type],$A9)</f>
        <v>0</v>
      </c>
      <c r="F9" s="76">
        <f>SUMIFS(Table1456789101213151617181920212223242526[Submitted Cost],Table1456789101213151617181920212223242526[Category],$F$6,Table1456789101213151617181920212223242526[Cost Type],$A9)</f>
        <v>0</v>
      </c>
      <c r="G9" s="76">
        <f>SUMIFS(Table1456789101213151617181920212223242526[Submitted Cost],Table1456789101213151617181920212223242526[Category],$G$6,Table1456789101213151617181920212223242526[Cost Type],$A9)</f>
        <v>0</v>
      </c>
      <c r="H9" s="77">
        <f>SUMIFS(Table1456789101213151617181920212223242526[Submitted Cost],Table1456789101213151617181920212223242526[Category],$H$6,Table1456789101213151617181920212223242526[Cost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SUMIFS(Table1456789101213151617181920212223242526[Submitted Cost],Table1456789101213151617181920212223242526[Category],$B$6,Table1456789101213151617181920212223242526[Cost Type],$A10)</f>
        <v>0</v>
      </c>
      <c r="C10" s="76">
        <f>SUMIFS(Table1456789101213151617181920212223242526[Submitted Cost],Table1456789101213151617181920212223242526[Category],$C$6,Table1456789101213151617181920212223242526[Cost Type],$A10)</f>
        <v>0</v>
      </c>
      <c r="D10" s="76">
        <f>SUMIFS(Table1456789101213151617181920212223242526[Submitted Cost],Table1456789101213151617181920212223242526[Category],$D$6,Table1456789101213151617181920212223242526[Cost Type],$A10)</f>
        <v>0</v>
      </c>
      <c r="E10" s="76">
        <f>SUMIFS(Table1456789101213151617181920212223242526[Submitted Cost],Table1456789101213151617181920212223242526[Category],$E$6,Table1456789101213151617181920212223242526[Cost Type],$A10)</f>
        <v>0</v>
      </c>
      <c r="F10" s="76">
        <f>SUMIFS(Table1456789101213151617181920212223242526[Submitted Cost],Table1456789101213151617181920212223242526[Category],$F$6,Table1456789101213151617181920212223242526[Cost Type],$A10)</f>
        <v>0</v>
      </c>
      <c r="G10" s="76">
        <f>SUMIFS(Table1456789101213151617181920212223242526[Submitted Cost],Table1456789101213151617181920212223242526[Category],$G$6,Table1456789101213151617181920212223242526[Cost Type],$A10)</f>
        <v>0</v>
      </c>
      <c r="H10" s="77">
        <f>SUMIFS(Table1456789101213151617181920212223242526[Submitted Cost],Table1456789101213151617181920212223242526[Category],$H$6,Table1456789101213151617181920212223242526[Cost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SUMIFS(Table1456789101213151617181920212223242526[Submitted Cost],Table1456789101213151617181920212223242526[Category],$B$6,Table1456789101213151617181920212223242526[Cost Type],$A11)</f>
        <v>0</v>
      </c>
      <c r="C11" s="76">
        <f>SUMIFS(Table1456789101213151617181920212223242526[Submitted Cost],Table1456789101213151617181920212223242526[Category],$C$6,Table1456789101213151617181920212223242526[Cost Type],$A11)</f>
        <v>0</v>
      </c>
      <c r="D11" s="76">
        <f>SUMIFS(Table1456789101213151617181920212223242526[Submitted Cost],Table1456789101213151617181920212223242526[Category],$D$6,Table1456789101213151617181920212223242526[Cost Type],$A11)</f>
        <v>0</v>
      </c>
      <c r="E11" s="76">
        <f>SUMIFS(Table1456789101213151617181920212223242526[Submitted Cost],Table1456789101213151617181920212223242526[Category],$E$6,Table1456789101213151617181920212223242526[Cost Type],$A11)</f>
        <v>0</v>
      </c>
      <c r="F11" s="76">
        <f>SUMIFS(Table1456789101213151617181920212223242526[Submitted Cost],Table1456789101213151617181920212223242526[Category],$F$6,Table1456789101213151617181920212223242526[Cost Type],$A11)</f>
        <v>0</v>
      </c>
      <c r="G11" s="76">
        <f>SUMIFS(Table1456789101213151617181920212223242526[Submitted Cost],Table1456789101213151617181920212223242526[Category],$G$6,Table1456789101213151617181920212223242526[Cost Type],$A11)</f>
        <v>0</v>
      </c>
      <c r="H11" s="77">
        <f>SUMIFS(Table1456789101213151617181920212223242526[Submitted Cost],Table1456789101213151617181920212223242526[Category],$H$6,Table1456789101213151617181920212223242526[Cost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SUMIFS(Table1456789101213151617181920212223242526[Submitted Cost],Table1456789101213151617181920212223242526[Category],$B$6,Table1456789101213151617181920212223242526[Cost Type],$A12)</f>
        <v>0</v>
      </c>
      <c r="C12" s="76">
        <f>SUMIFS(Table1456789101213151617181920212223242526[Submitted Cost],Table1456789101213151617181920212223242526[Category],$C$6,Table1456789101213151617181920212223242526[Cost Type],$A12)</f>
        <v>0</v>
      </c>
      <c r="D12" s="76">
        <f>SUMIFS(Table1456789101213151617181920212223242526[Submitted Cost],Table1456789101213151617181920212223242526[Category],$D$6,Table1456789101213151617181920212223242526[Cost Type],$A12)</f>
        <v>0</v>
      </c>
      <c r="E12" s="76">
        <f>SUMIFS(Table1456789101213151617181920212223242526[Submitted Cost],Table1456789101213151617181920212223242526[Category],$E$6,Table1456789101213151617181920212223242526[Cost Type],$A12)</f>
        <v>0</v>
      </c>
      <c r="F12" s="76">
        <f>SUMIFS(Table1456789101213151617181920212223242526[Submitted Cost],Table1456789101213151617181920212223242526[Category],$F$6,Table1456789101213151617181920212223242526[Cost Type],$A12)</f>
        <v>0</v>
      </c>
      <c r="G12" s="76">
        <f>SUMIFS(Table1456789101213151617181920212223242526[Submitted Cost],Table1456789101213151617181920212223242526[Category],$G$6,Table1456789101213151617181920212223242526[Cost Type],$A12)</f>
        <v>0</v>
      </c>
      <c r="H12" s="77">
        <f>SUMIFS(Table1456789101213151617181920212223242526[Submitted Cost],Table1456789101213151617181920212223242526[Category],$H$6,Table1456789101213151617181920212223242526[Cost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SUBTOTAL(109,Table1456789101213151617181920212223242526[Submitted Cost])</f>
        <v>0</v>
      </c>
      <c r="F63" s="34"/>
      <c r="G63" s="34"/>
      <c r="H63" s="35">
        <f>SUBTOTAL(109,Table1456789101213151617181920212223242526[Accepted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EC973F58-6E50-4D8B-83CD-8A6A31EA4603}">
      <formula1>$B$6:$H$6</formula1>
    </dataValidation>
    <dataValidation type="list" allowBlank="1" showInputMessage="1" showErrorMessage="1" sqref="B20:B62" xr:uid="{FE041620-3D06-423D-979B-82960891F227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D48FBD-348D-4E54-A9DB-39D8F38902B7}">
          <x14:formula1>
            <xm:f>Info!$G$1:$G$10</xm:f>
          </x14:formula1>
          <xm:sqref>G20:G62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7AC86-BABB-4839-8C80-F036931645CF}">
  <sheetPr codeName="Sheet2">
    <tabColor rgb="FFFFFF00"/>
  </sheetPr>
  <dimension ref="A1:K10"/>
  <sheetViews>
    <sheetView showGridLines="0" zoomScale="90" zoomScaleNormal="90" workbookViewId="0">
      <selection activeCell="A8" sqref="A8:J8"/>
    </sheetView>
  </sheetViews>
  <sheetFormatPr defaultColWidth="8.7109375" defaultRowHeight="15" x14ac:dyDescent="0.25"/>
  <cols>
    <col min="1" max="14" width="8.7109375" style="20"/>
    <col min="15" max="15" width="9.28515625" style="20" customWidth="1"/>
    <col min="16" max="16384" width="8.7109375" style="20"/>
  </cols>
  <sheetData>
    <row r="1" spans="1:11" ht="9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101" customFormat="1" ht="19.5" customHeight="1" x14ac:dyDescent="0.3">
      <c r="A2" s="112" t="s">
        <v>9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1" s="102" customFormat="1" ht="50.25" customHeight="1" x14ac:dyDescent="0.2">
      <c r="A3" s="113" t="s">
        <v>125</v>
      </c>
      <c r="B3" s="113"/>
      <c r="C3" s="113"/>
      <c r="D3" s="113"/>
      <c r="E3" s="113"/>
      <c r="F3" s="113"/>
      <c r="G3" s="113"/>
      <c r="H3" s="113"/>
      <c r="I3" s="113"/>
      <c r="J3" s="113"/>
      <c r="K3" s="82"/>
    </row>
    <row r="4" spans="1:11" s="102" customFormat="1" ht="50.25" customHeight="1" x14ac:dyDescent="0.2">
      <c r="A4" s="114" t="s">
        <v>126</v>
      </c>
      <c r="B4" s="114"/>
      <c r="C4" s="114"/>
      <c r="D4" s="114"/>
      <c r="E4" s="114"/>
      <c r="F4" s="114"/>
      <c r="G4" s="114"/>
      <c r="H4" s="114"/>
      <c r="I4" s="114"/>
      <c r="J4" s="114"/>
      <c r="K4" s="82"/>
    </row>
    <row r="5" spans="1:11" s="102" customFormat="1" ht="23.25" customHeight="1" x14ac:dyDescent="0.2">
      <c r="A5" s="113" t="s">
        <v>127</v>
      </c>
      <c r="B5" s="113"/>
      <c r="C5" s="113"/>
      <c r="D5" s="113"/>
      <c r="E5" s="113"/>
      <c r="F5" s="113"/>
      <c r="G5" s="113"/>
      <c r="H5" s="113"/>
      <c r="I5" s="113"/>
      <c r="J5" s="113"/>
      <c r="K5" s="82"/>
    </row>
    <row r="6" spans="1:11" s="102" customFormat="1" ht="50.25" customHeight="1" x14ac:dyDescent="0.2">
      <c r="A6" s="114" t="s">
        <v>154</v>
      </c>
      <c r="B6" s="114"/>
      <c r="C6" s="114"/>
      <c r="D6" s="114"/>
      <c r="E6" s="114"/>
      <c r="F6" s="114"/>
      <c r="G6" s="114"/>
      <c r="H6" s="114"/>
      <c r="I6" s="114"/>
      <c r="J6" s="114"/>
      <c r="K6" s="82"/>
    </row>
    <row r="7" spans="1:11" s="102" customFormat="1" ht="32.25" customHeight="1" x14ac:dyDescent="0.2">
      <c r="A7" s="114" t="s">
        <v>128</v>
      </c>
      <c r="B7" s="114"/>
      <c r="C7" s="114"/>
      <c r="D7" s="114"/>
      <c r="E7" s="114"/>
      <c r="F7" s="114"/>
      <c r="G7" s="114"/>
      <c r="H7" s="114"/>
      <c r="I7" s="114"/>
      <c r="J7" s="114"/>
      <c r="K7" s="82"/>
    </row>
    <row r="8" spans="1:11" s="102" customFormat="1" ht="40.5" customHeight="1" x14ac:dyDescent="0.2">
      <c r="A8" s="113" t="s">
        <v>129</v>
      </c>
      <c r="B8" s="113"/>
      <c r="C8" s="113"/>
      <c r="D8" s="113"/>
      <c r="E8" s="113"/>
      <c r="F8" s="113"/>
      <c r="G8" s="113"/>
      <c r="H8" s="113"/>
      <c r="I8" s="113"/>
      <c r="J8" s="113"/>
      <c r="K8" s="82"/>
    </row>
    <row r="9" spans="1:11" s="102" customFormat="1" ht="41.1" customHeight="1" x14ac:dyDescent="0.2">
      <c r="A9" s="114" t="s">
        <v>155</v>
      </c>
      <c r="B9" s="114"/>
      <c r="C9" s="114"/>
      <c r="D9" s="114"/>
      <c r="E9" s="114"/>
      <c r="F9" s="114"/>
      <c r="G9" s="114"/>
      <c r="H9" s="114"/>
      <c r="I9" s="114"/>
      <c r="J9" s="114"/>
      <c r="K9" s="82"/>
    </row>
    <row r="10" spans="1:11" s="102" customFormat="1" ht="12" hidden="1" x14ac:dyDescent="0.2">
      <c r="A10" s="113" t="s">
        <v>179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82"/>
    </row>
  </sheetData>
  <mergeCells count="10">
    <mergeCell ref="A7:J7"/>
    <mergeCell ref="A8:J8"/>
    <mergeCell ref="A9:J9"/>
    <mergeCell ref="A10:J10"/>
    <mergeCell ref="A6:J6"/>
    <mergeCell ref="A1:K1"/>
    <mergeCell ref="A2:J2"/>
    <mergeCell ref="A3:J3"/>
    <mergeCell ref="A4:J4"/>
    <mergeCell ref="A5:J5"/>
  </mergeCells>
  <pageMargins left="0.11458333333333333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EEB7-338E-49F6-B6EF-14E0DE554209}">
  <sheetPr codeName="Sheet30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SUMIFS(Table145678910121315161718192021222324252627[Submitted Cost],Table145678910121315161718192021222324252627[Category],$B$6,Table145678910121315161718192021222324252627[Cost Type],$A8)</f>
        <v>0</v>
      </c>
      <c r="C8" s="76">
        <f>SUMIFS(Table145678910121315161718192021222324252627[Submitted Cost],Table145678910121315161718192021222324252627[Category],$C$6,Table145678910121315161718192021222324252627[Cost Type],$A8)</f>
        <v>0</v>
      </c>
      <c r="D8" s="76">
        <f>SUMIFS(Table145678910121315161718192021222324252627[Submitted Cost],Table145678910121315161718192021222324252627[Category],$D$6,Table145678910121315161718192021222324252627[Cost Type],$A8)</f>
        <v>0</v>
      </c>
      <c r="E8" s="76">
        <f>SUMIFS(Table145678910121315161718192021222324252627[Submitted Cost],Table145678910121315161718192021222324252627[Category],$E$6,Table145678910121315161718192021222324252627[Cost Type],$A8)</f>
        <v>0</v>
      </c>
      <c r="F8" s="76">
        <f>SUMIFS(Table145678910121315161718192021222324252627[Submitted Cost],Table145678910121315161718192021222324252627[Category],$F$6,Table145678910121315161718192021222324252627[Cost Type],$A8)</f>
        <v>0</v>
      </c>
      <c r="G8" s="76">
        <f>SUMIFS(Table145678910121315161718192021222324252627[Submitted Cost],Table145678910121315161718192021222324252627[Category],$G$6,Table145678910121315161718192021222324252627[Cost Type],$A8)</f>
        <v>0</v>
      </c>
      <c r="H8" s="77">
        <f>SUMIFS(Table145678910121315161718192021222324252627[Submitted Cost],Table145678910121315161718192021222324252627[Category],$H$6,Table145678910121315161718192021222324252627[Cost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SUMIFS(Table145678910121315161718192021222324252627[Submitted Cost],Table145678910121315161718192021222324252627[Category],$B$6,Table145678910121315161718192021222324252627[Cost Type],$A9)</f>
        <v>0</v>
      </c>
      <c r="C9" s="76">
        <f>SUMIFS(Table145678910121315161718192021222324252627[Submitted Cost],Table145678910121315161718192021222324252627[Category],$C$6,Table145678910121315161718192021222324252627[Cost Type],$A9)</f>
        <v>0</v>
      </c>
      <c r="D9" s="76">
        <f>SUMIFS(Table145678910121315161718192021222324252627[Submitted Cost],Table145678910121315161718192021222324252627[Category],$D$6,Table145678910121315161718192021222324252627[Cost Type],$A9)</f>
        <v>0</v>
      </c>
      <c r="E9" s="76">
        <f>SUMIFS(Table145678910121315161718192021222324252627[Submitted Cost],Table145678910121315161718192021222324252627[Category],$E$6,Table145678910121315161718192021222324252627[Cost Type],$A9)</f>
        <v>0</v>
      </c>
      <c r="F9" s="76">
        <f>SUMIFS(Table145678910121315161718192021222324252627[Submitted Cost],Table145678910121315161718192021222324252627[Category],$F$6,Table145678910121315161718192021222324252627[Cost Type],$A9)</f>
        <v>0</v>
      </c>
      <c r="G9" s="76">
        <f>SUMIFS(Table145678910121315161718192021222324252627[Submitted Cost],Table145678910121315161718192021222324252627[Category],$G$6,Table145678910121315161718192021222324252627[Cost Type],$A9)</f>
        <v>0</v>
      </c>
      <c r="H9" s="77">
        <f>SUMIFS(Table145678910121315161718192021222324252627[Submitted Cost],Table145678910121315161718192021222324252627[Category],$H$6,Table145678910121315161718192021222324252627[Cost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SUMIFS(Table145678910121315161718192021222324252627[Submitted Cost],Table145678910121315161718192021222324252627[Category],$B$6,Table145678910121315161718192021222324252627[Cost Type],$A10)</f>
        <v>0</v>
      </c>
      <c r="C10" s="76">
        <f>SUMIFS(Table145678910121315161718192021222324252627[Submitted Cost],Table145678910121315161718192021222324252627[Category],$C$6,Table145678910121315161718192021222324252627[Cost Type],$A10)</f>
        <v>0</v>
      </c>
      <c r="D10" s="76">
        <f>SUMIFS(Table145678910121315161718192021222324252627[Submitted Cost],Table145678910121315161718192021222324252627[Category],$D$6,Table145678910121315161718192021222324252627[Cost Type],$A10)</f>
        <v>0</v>
      </c>
      <c r="E10" s="76">
        <f>SUMIFS(Table145678910121315161718192021222324252627[Submitted Cost],Table145678910121315161718192021222324252627[Category],$E$6,Table145678910121315161718192021222324252627[Cost Type],$A10)</f>
        <v>0</v>
      </c>
      <c r="F10" s="76">
        <f>SUMIFS(Table145678910121315161718192021222324252627[Submitted Cost],Table145678910121315161718192021222324252627[Category],$F$6,Table145678910121315161718192021222324252627[Cost Type],$A10)</f>
        <v>0</v>
      </c>
      <c r="G10" s="76">
        <f>SUMIFS(Table145678910121315161718192021222324252627[Submitted Cost],Table145678910121315161718192021222324252627[Category],$G$6,Table145678910121315161718192021222324252627[Cost Type],$A10)</f>
        <v>0</v>
      </c>
      <c r="H10" s="77">
        <f>SUMIFS(Table145678910121315161718192021222324252627[Submitted Cost],Table145678910121315161718192021222324252627[Category],$H$6,Table145678910121315161718192021222324252627[Cost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SUMIFS(Table145678910121315161718192021222324252627[Submitted Cost],Table145678910121315161718192021222324252627[Category],$B$6,Table145678910121315161718192021222324252627[Cost Type],$A11)</f>
        <v>0</v>
      </c>
      <c r="C11" s="76">
        <f>SUMIFS(Table145678910121315161718192021222324252627[Submitted Cost],Table145678910121315161718192021222324252627[Category],$C$6,Table145678910121315161718192021222324252627[Cost Type],$A11)</f>
        <v>0</v>
      </c>
      <c r="D11" s="76">
        <f>SUMIFS(Table145678910121315161718192021222324252627[Submitted Cost],Table145678910121315161718192021222324252627[Category],$D$6,Table145678910121315161718192021222324252627[Cost Type],$A11)</f>
        <v>0</v>
      </c>
      <c r="E11" s="76">
        <f>SUMIFS(Table145678910121315161718192021222324252627[Submitted Cost],Table145678910121315161718192021222324252627[Category],$E$6,Table145678910121315161718192021222324252627[Cost Type],$A11)</f>
        <v>0</v>
      </c>
      <c r="F11" s="76">
        <f>SUMIFS(Table145678910121315161718192021222324252627[Submitted Cost],Table145678910121315161718192021222324252627[Category],$F$6,Table145678910121315161718192021222324252627[Cost Type],$A11)</f>
        <v>0</v>
      </c>
      <c r="G11" s="76">
        <f>SUMIFS(Table145678910121315161718192021222324252627[Submitted Cost],Table145678910121315161718192021222324252627[Category],$G$6,Table145678910121315161718192021222324252627[Cost Type],$A11)</f>
        <v>0</v>
      </c>
      <c r="H11" s="77">
        <f>SUMIFS(Table145678910121315161718192021222324252627[Submitted Cost],Table145678910121315161718192021222324252627[Category],$H$6,Table145678910121315161718192021222324252627[Cost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SUMIFS(Table145678910121315161718192021222324252627[Submitted Cost],Table145678910121315161718192021222324252627[Category],$B$6,Table145678910121315161718192021222324252627[Cost Type],$A12)</f>
        <v>0</v>
      </c>
      <c r="C12" s="76">
        <f>SUMIFS(Table145678910121315161718192021222324252627[Submitted Cost],Table145678910121315161718192021222324252627[Category],$C$6,Table145678910121315161718192021222324252627[Cost Type],$A12)</f>
        <v>0</v>
      </c>
      <c r="D12" s="76">
        <f>SUMIFS(Table145678910121315161718192021222324252627[Submitted Cost],Table145678910121315161718192021222324252627[Category],$D$6,Table145678910121315161718192021222324252627[Cost Type],$A12)</f>
        <v>0</v>
      </c>
      <c r="E12" s="76">
        <f>SUMIFS(Table145678910121315161718192021222324252627[Submitted Cost],Table145678910121315161718192021222324252627[Category],$E$6,Table145678910121315161718192021222324252627[Cost Type],$A12)</f>
        <v>0</v>
      </c>
      <c r="F12" s="76">
        <f>SUMIFS(Table145678910121315161718192021222324252627[Submitted Cost],Table145678910121315161718192021222324252627[Category],$F$6,Table145678910121315161718192021222324252627[Cost Type],$A12)</f>
        <v>0</v>
      </c>
      <c r="G12" s="76">
        <f>SUMIFS(Table145678910121315161718192021222324252627[Submitted Cost],Table145678910121315161718192021222324252627[Category],$G$6,Table145678910121315161718192021222324252627[Cost Type],$A12)</f>
        <v>0</v>
      </c>
      <c r="H12" s="77">
        <f>SUMIFS(Table145678910121315161718192021222324252627[Submitted Cost],Table145678910121315161718192021222324252627[Category],$H$6,Table145678910121315161718192021222324252627[Cost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SUBTOTAL(109,Table145678910121315161718192021222324252627[Submitted Cost])</f>
        <v>0</v>
      </c>
      <c r="F63" s="34"/>
      <c r="G63" s="34"/>
      <c r="H63" s="35">
        <f>SUBTOTAL(109,Table145678910121315161718192021222324252627[Accepted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0A264BDA-8E03-4DC6-91FD-B7BB53C8B517}">
      <formula1>$A$8:$A$12</formula1>
    </dataValidation>
    <dataValidation type="list" allowBlank="1" showInputMessage="1" showErrorMessage="1" sqref="A20:A62" xr:uid="{FD757A9F-7F1D-46BB-AF78-5A6CFDEB36B3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F73ED8-BB94-4868-AFFF-82EBF1A854ED}">
          <x14:formula1>
            <xm:f>Info!$G$1:$G$10</xm:f>
          </x14:formula1>
          <xm:sqref>G20:G62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84F6-4459-437E-B115-4DD49D1D3938}">
  <sheetPr codeName="Sheet31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SUMIFS(Table14567891012131516171819202122232425262728[Submitted Cost],Table14567891012131516171819202122232425262728[Category],$B$6,Table14567891012131516171819202122232425262728[Cost Type],$A8)</f>
        <v>0</v>
      </c>
      <c r="C8" s="76">
        <f>SUMIFS(Table14567891012131516171819202122232425262728[Submitted Cost],Table14567891012131516171819202122232425262728[Category],$C$6,Table14567891012131516171819202122232425262728[Cost Type],$A8)</f>
        <v>0</v>
      </c>
      <c r="D8" s="76">
        <f>SUMIFS(Table14567891012131516171819202122232425262728[Submitted Cost],Table14567891012131516171819202122232425262728[Category],$D$6,Table14567891012131516171819202122232425262728[Cost Type],$A8)</f>
        <v>0</v>
      </c>
      <c r="E8" s="76">
        <f>SUMIFS(Table14567891012131516171819202122232425262728[Submitted Cost],Table14567891012131516171819202122232425262728[Category],$E$6,Table14567891012131516171819202122232425262728[Cost Type],$A8)</f>
        <v>0</v>
      </c>
      <c r="F8" s="76">
        <f>SUMIFS(Table14567891012131516171819202122232425262728[Submitted Cost],Table14567891012131516171819202122232425262728[Category],$F$6,Table14567891012131516171819202122232425262728[Cost Type],$A8)</f>
        <v>0</v>
      </c>
      <c r="G8" s="76">
        <f>SUMIFS(Table14567891012131516171819202122232425262728[Submitted Cost],Table14567891012131516171819202122232425262728[Category],$G$6,Table14567891012131516171819202122232425262728[Cost Type],$A8)</f>
        <v>0</v>
      </c>
      <c r="H8" s="77">
        <f>SUMIFS(Table14567891012131516171819202122232425262728[Submitted Cost],Table14567891012131516171819202122232425262728[Category],$H$6,Table14567891012131516171819202122232425262728[Cost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SUMIFS(Table14567891012131516171819202122232425262728[Submitted Cost],Table14567891012131516171819202122232425262728[Category],$B$6,Table14567891012131516171819202122232425262728[Cost Type],$A9)</f>
        <v>0</v>
      </c>
      <c r="C9" s="76">
        <f>SUMIFS(Table14567891012131516171819202122232425262728[Submitted Cost],Table14567891012131516171819202122232425262728[Category],$C$6,Table14567891012131516171819202122232425262728[Cost Type],$A9)</f>
        <v>0</v>
      </c>
      <c r="D9" s="76">
        <f>SUMIFS(Table14567891012131516171819202122232425262728[Submitted Cost],Table14567891012131516171819202122232425262728[Category],$D$6,Table14567891012131516171819202122232425262728[Cost Type],$A9)</f>
        <v>0</v>
      </c>
      <c r="E9" s="76">
        <f>SUMIFS(Table14567891012131516171819202122232425262728[Submitted Cost],Table14567891012131516171819202122232425262728[Category],$E$6,Table14567891012131516171819202122232425262728[Cost Type],$A9)</f>
        <v>0</v>
      </c>
      <c r="F9" s="76">
        <f>SUMIFS(Table14567891012131516171819202122232425262728[Submitted Cost],Table14567891012131516171819202122232425262728[Category],$F$6,Table14567891012131516171819202122232425262728[Cost Type],$A9)</f>
        <v>0</v>
      </c>
      <c r="G9" s="76">
        <f>SUMIFS(Table14567891012131516171819202122232425262728[Submitted Cost],Table14567891012131516171819202122232425262728[Category],$G$6,Table14567891012131516171819202122232425262728[Cost Type],$A9)</f>
        <v>0</v>
      </c>
      <c r="H9" s="77">
        <f>SUMIFS(Table14567891012131516171819202122232425262728[Submitted Cost],Table14567891012131516171819202122232425262728[Category],$H$6,Table14567891012131516171819202122232425262728[Cost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SUMIFS(Table14567891012131516171819202122232425262728[Submitted Cost],Table14567891012131516171819202122232425262728[Category],$B$6,Table14567891012131516171819202122232425262728[Cost Type],$A10)</f>
        <v>0</v>
      </c>
      <c r="C10" s="76">
        <f>SUMIFS(Table14567891012131516171819202122232425262728[Submitted Cost],Table14567891012131516171819202122232425262728[Category],$C$6,Table14567891012131516171819202122232425262728[Cost Type],$A10)</f>
        <v>0</v>
      </c>
      <c r="D10" s="76">
        <f>SUMIFS(Table14567891012131516171819202122232425262728[Submitted Cost],Table14567891012131516171819202122232425262728[Category],$D$6,Table14567891012131516171819202122232425262728[Cost Type],$A10)</f>
        <v>0</v>
      </c>
      <c r="E10" s="76">
        <f>SUMIFS(Table14567891012131516171819202122232425262728[Submitted Cost],Table14567891012131516171819202122232425262728[Category],$E$6,Table14567891012131516171819202122232425262728[Cost Type],$A10)</f>
        <v>0</v>
      </c>
      <c r="F10" s="76">
        <f>SUMIFS(Table14567891012131516171819202122232425262728[Submitted Cost],Table14567891012131516171819202122232425262728[Category],$F$6,Table14567891012131516171819202122232425262728[Cost Type],$A10)</f>
        <v>0</v>
      </c>
      <c r="G10" s="76">
        <f>SUMIFS(Table14567891012131516171819202122232425262728[Submitted Cost],Table14567891012131516171819202122232425262728[Category],$G$6,Table14567891012131516171819202122232425262728[Cost Type],$A10)</f>
        <v>0</v>
      </c>
      <c r="H10" s="77">
        <f>SUMIFS(Table14567891012131516171819202122232425262728[Submitted Cost],Table14567891012131516171819202122232425262728[Category],$H$6,Table14567891012131516171819202122232425262728[Cost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SUMIFS(Table14567891012131516171819202122232425262728[Submitted Cost],Table14567891012131516171819202122232425262728[Category],$B$6,Table14567891012131516171819202122232425262728[Cost Type],$A11)</f>
        <v>0</v>
      </c>
      <c r="C11" s="76">
        <f>SUMIFS(Table14567891012131516171819202122232425262728[Submitted Cost],Table14567891012131516171819202122232425262728[Category],$C$6,Table14567891012131516171819202122232425262728[Cost Type],$A11)</f>
        <v>0</v>
      </c>
      <c r="D11" s="76">
        <f>SUMIFS(Table14567891012131516171819202122232425262728[Submitted Cost],Table14567891012131516171819202122232425262728[Category],$D$6,Table14567891012131516171819202122232425262728[Cost Type],$A11)</f>
        <v>0</v>
      </c>
      <c r="E11" s="76">
        <f>SUMIFS(Table14567891012131516171819202122232425262728[Submitted Cost],Table14567891012131516171819202122232425262728[Category],$E$6,Table14567891012131516171819202122232425262728[Cost Type],$A11)</f>
        <v>0</v>
      </c>
      <c r="F11" s="76">
        <f>SUMIFS(Table14567891012131516171819202122232425262728[Submitted Cost],Table14567891012131516171819202122232425262728[Category],$F$6,Table14567891012131516171819202122232425262728[Cost Type],$A11)</f>
        <v>0</v>
      </c>
      <c r="G11" s="76">
        <f>SUMIFS(Table14567891012131516171819202122232425262728[Submitted Cost],Table14567891012131516171819202122232425262728[Category],$G$6,Table14567891012131516171819202122232425262728[Cost Type],$A11)</f>
        <v>0</v>
      </c>
      <c r="H11" s="77">
        <f>SUMIFS(Table14567891012131516171819202122232425262728[Submitted Cost],Table14567891012131516171819202122232425262728[Category],$H$6,Table14567891012131516171819202122232425262728[Cost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SUMIFS(Table14567891012131516171819202122232425262728[Submitted Cost],Table14567891012131516171819202122232425262728[Category],$B$6,Table14567891012131516171819202122232425262728[Cost Type],$A12)</f>
        <v>0</v>
      </c>
      <c r="C12" s="76">
        <f>SUMIFS(Table14567891012131516171819202122232425262728[Submitted Cost],Table14567891012131516171819202122232425262728[Category],$C$6,Table14567891012131516171819202122232425262728[Cost Type],$A12)</f>
        <v>0</v>
      </c>
      <c r="D12" s="76">
        <f>SUMIFS(Table14567891012131516171819202122232425262728[Submitted Cost],Table14567891012131516171819202122232425262728[Category],$D$6,Table14567891012131516171819202122232425262728[Cost Type],$A12)</f>
        <v>0</v>
      </c>
      <c r="E12" s="76">
        <f>SUMIFS(Table14567891012131516171819202122232425262728[Submitted Cost],Table14567891012131516171819202122232425262728[Category],$E$6,Table14567891012131516171819202122232425262728[Cost Type],$A12)</f>
        <v>0</v>
      </c>
      <c r="F12" s="76">
        <f>SUMIFS(Table14567891012131516171819202122232425262728[Submitted Cost],Table14567891012131516171819202122232425262728[Category],$F$6,Table14567891012131516171819202122232425262728[Cost Type],$A12)</f>
        <v>0</v>
      </c>
      <c r="G12" s="76">
        <f>SUMIFS(Table14567891012131516171819202122232425262728[Submitted Cost],Table14567891012131516171819202122232425262728[Category],$G$6,Table14567891012131516171819202122232425262728[Cost Type],$A12)</f>
        <v>0</v>
      </c>
      <c r="H12" s="77">
        <f>SUMIFS(Table14567891012131516171819202122232425262728[Submitted Cost],Table14567891012131516171819202122232425262728[Category],$H$6,Table14567891012131516171819202122232425262728[Cost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SUBTOTAL(109,Table14567891012131516171819202122232425262728[Submitted Cost])</f>
        <v>0</v>
      </c>
      <c r="F63" s="34"/>
      <c r="G63" s="34"/>
      <c r="H63" s="35">
        <f>SUBTOTAL(109,Table14567891012131516171819202122232425262728[Accepted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D2466802-B34A-4B38-A29B-4F8D98487EE8}">
      <formula1>$B$6:$H$6</formula1>
    </dataValidation>
    <dataValidation type="list" allowBlank="1" showInputMessage="1" showErrorMessage="1" sqref="B20:B62" xr:uid="{EC75F19C-68B1-4705-BBA0-DF1CC6F386B8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D58C29-219E-405B-8FAC-A7FDDCC85E75}">
          <x14:formula1>
            <xm:f>Info!$G$1:$G$10</xm:f>
          </x14:formula1>
          <xm:sqref>G20:G62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9A02-776A-47AB-83CD-730E0E8827D9}">
  <sheetPr codeName="Sheet32">
    <pageSetUpPr fitToPage="1"/>
  </sheetPr>
  <dimension ref="A1:J64"/>
  <sheetViews>
    <sheetView showGridLines="0" zoomScale="85" zoomScaleNormal="85" workbookViewId="0">
      <selection activeCell="A20" sqref="A20:E21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SUMIFS(Table1456789101213151617181920212223242526272829[Submitted Cost],Table1456789101213151617181920212223242526272829[Category],$B$6,Table1456789101213151617181920212223242526272829[Cost Type],$A8)</f>
        <v>0</v>
      </c>
      <c r="C8" s="76">
        <f>SUMIFS(Table1456789101213151617181920212223242526272829[Submitted Cost],Table1456789101213151617181920212223242526272829[Category],$C$6,Table1456789101213151617181920212223242526272829[Cost Type],$A8)</f>
        <v>0</v>
      </c>
      <c r="D8" s="76">
        <f>SUMIFS(Table1456789101213151617181920212223242526272829[Submitted Cost],Table1456789101213151617181920212223242526272829[Category],$D$6,Table1456789101213151617181920212223242526272829[Cost Type],$A8)</f>
        <v>0</v>
      </c>
      <c r="E8" s="76">
        <f>SUMIFS(Table1456789101213151617181920212223242526272829[Submitted Cost],Table1456789101213151617181920212223242526272829[Category],$E$6,Table1456789101213151617181920212223242526272829[Cost Type],$A8)</f>
        <v>0</v>
      </c>
      <c r="F8" s="76">
        <f>SUMIFS(Table1456789101213151617181920212223242526272829[Submitted Cost],Table1456789101213151617181920212223242526272829[Category],$F$6,Table1456789101213151617181920212223242526272829[Cost Type],$A8)</f>
        <v>0</v>
      </c>
      <c r="G8" s="76">
        <f>SUMIFS(Table1456789101213151617181920212223242526272829[Submitted Cost],Table1456789101213151617181920212223242526272829[Category],$G$6,Table1456789101213151617181920212223242526272829[Cost Type],$A8)</f>
        <v>0</v>
      </c>
      <c r="H8" s="77">
        <f>SUMIFS(Table1456789101213151617181920212223242526272829[Submitted Cost],Table1456789101213151617181920212223242526272829[Category],$H$6,Table1456789101213151617181920212223242526272829[Cost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SUMIFS(Table1456789101213151617181920212223242526272829[Submitted Cost],Table1456789101213151617181920212223242526272829[Category],$B$6,Table1456789101213151617181920212223242526272829[Cost Type],$A9)</f>
        <v>0</v>
      </c>
      <c r="C9" s="76">
        <f>SUMIFS(Table1456789101213151617181920212223242526272829[Submitted Cost],Table1456789101213151617181920212223242526272829[Category],$C$6,Table1456789101213151617181920212223242526272829[Cost Type],$A9)</f>
        <v>0</v>
      </c>
      <c r="D9" s="76">
        <f>SUMIFS(Table1456789101213151617181920212223242526272829[Submitted Cost],Table1456789101213151617181920212223242526272829[Category],$D$6,Table1456789101213151617181920212223242526272829[Cost Type],$A9)</f>
        <v>0</v>
      </c>
      <c r="E9" s="76">
        <f>SUMIFS(Table1456789101213151617181920212223242526272829[Submitted Cost],Table1456789101213151617181920212223242526272829[Category],$E$6,Table1456789101213151617181920212223242526272829[Cost Type],$A9)</f>
        <v>0</v>
      </c>
      <c r="F9" s="76">
        <f>SUMIFS(Table1456789101213151617181920212223242526272829[Submitted Cost],Table1456789101213151617181920212223242526272829[Category],$F$6,Table1456789101213151617181920212223242526272829[Cost Type],$A9)</f>
        <v>0</v>
      </c>
      <c r="G9" s="76">
        <f>SUMIFS(Table1456789101213151617181920212223242526272829[Submitted Cost],Table1456789101213151617181920212223242526272829[Category],$G$6,Table1456789101213151617181920212223242526272829[Cost Type],$A9)</f>
        <v>0</v>
      </c>
      <c r="H9" s="77">
        <f>SUMIFS(Table1456789101213151617181920212223242526272829[Submitted Cost],Table1456789101213151617181920212223242526272829[Category],$H$6,Table1456789101213151617181920212223242526272829[Cost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SUMIFS(Table1456789101213151617181920212223242526272829[Submitted Cost],Table1456789101213151617181920212223242526272829[Category],$B$6,Table1456789101213151617181920212223242526272829[Cost Type],$A10)</f>
        <v>0</v>
      </c>
      <c r="C10" s="76">
        <f>SUMIFS(Table1456789101213151617181920212223242526272829[Submitted Cost],Table1456789101213151617181920212223242526272829[Category],$C$6,Table1456789101213151617181920212223242526272829[Cost Type],$A10)</f>
        <v>0</v>
      </c>
      <c r="D10" s="76">
        <f>SUMIFS(Table1456789101213151617181920212223242526272829[Submitted Cost],Table1456789101213151617181920212223242526272829[Category],$D$6,Table1456789101213151617181920212223242526272829[Cost Type],$A10)</f>
        <v>0</v>
      </c>
      <c r="E10" s="76">
        <f>SUMIFS(Table1456789101213151617181920212223242526272829[Submitted Cost],Table1456789101213151617181920212223242526272829[Category],$E$6,Table1456789101213151617181920212223242526272829[Cost Type],$A10)</f>
        <v>0</v>
      </c>
      <c r="F10" s="76">
        <f>SUMIFS(Table1456789101213151617181920212223242526272829[Submitted Cost],Table1456789101213151617181920212223242526272829[Category],$F$6,Table1456789101213151617181920212223242526272829[Cost Type],$A10)</f>
        <v>0</v>
      </c>
      <c r="G10" s="76">
        <f>SUMIFS(Table1456789101213151617181920212223242526272829[Submitted Cost],Table1456789101213151617181920212223242526272829[Category],$G$6,Table1456789101213151617181920212223242526272829[Cost Type],$A10)</f>
        <v>0</v>
      </c>
      <c r="H10" s="77">
        <f>SUMIFS(Table1456789101213151617181920212223242526272829[Submitted Cost],Table1456789101213151617181920212223242526272829[Category],$H$6,Table1456789101213151617181920212223242526272829[Cost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SUMIFS(Table1456789101213151617181920212223242526272829[Submitted Cost],Table1456789101213151617181920212223242526272829[Category],$B$6,Table1456789101213151617181920212223242526272829[Cost Type],$A11)</f>
        <v>0</v>
      </c>
      <c r="C11" s="76">
        <f>SUMIFS(Table1456789101213151617181920212223242526272829[Submitted Cost],Table1456789101213151617181920212223242526272829[Category],$C$6,Table1456789101213151617181920212223242526272829[Cost Type],$A11)</f>
        <v>0</v>
      </c>
      <c r="D11" s="76">
        <f>SUMIFS(Table1456789101213151617181920212223242526272829[Submitted Cost],Table1456789101213151617181920212223242526272829[Category],$D$6,Table1456789101213151617181920212223242526272829[Cost Type],$A11)</f>
        <v>0</v>
      </c>
      <c r="E11" s="76">
        <f>SUMIFS(Table1456789101213151617181920212223242526272829[Submitted Cost],Table1456789101213151617181920212223242526272829[Category],$E$6,Table1456789101213151617181920212223242526272829[Cost Type],$A11)</f>
        <v>0</v>
      </c>
      <c r="F11" s="76">
        <f>SUMIFS(Table1456789101213151617181920212223242526272829[Submitted Cost],Table1456789101213151617181920212223242526272829[Category],$F$6,Table1456789101213151617181920212223242526272829[Cost Type],$A11)</f>
        <v>0</v>
      </c>
      <c r="G11" s="76">
        <f>SUMIFS(Table1456789101213151617181920212223242526272829[Submitted Cost],Table1456789101213151617181920212223242526272829[Category],$G$6,Table1456789101213151617181920212223242526272829[Cost Type],$A11)</f>
        <v>0</v>
      </c>
      <c r="H11" s="77">
        <f>SUMIFS(Table1456789101213151617181920212223242526272829[Submitted Cost],Table1456789101213151617181920212223242526272829[Category],$H$6,Table1456789101213151617181920212223242526272829[Cost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SUMIFS(Table1456789101213151617181920212223242526272829[Submitted Cost],Table1456789101213151617181920212223242526272829[Category],$B$6,Table1456789101213151617181920212223242526272829[Cost Type],$A12)</f>
        <v>0</v>
      </c>
      <c r="C12" s="76">
        <f>SUMIFS(Table1456789101213151617181920212223242526272829[Submitted Cost],Table1456789101213151617181920212223242526272829[Category],$C$6,Table1456789101213151617181920212223242526272829[Cost Type],$A12)</f>
        <v>0</v>
      </c>
      <c r="D12" s="76">
        <f>SUMIFS(Table1456789101213151617181920212223242526272829[Submitted Cost],Table1456789101213151617181920212223242526272829[Category],$D$6,Table1456789101213151617181920212223242526272829[Cost Type],$A12)</f>
        <v>0</v>
      </c>
      <c r="E12" s="76">
        <f>SUMIFS(Table1456789101213151617181920212223242526272829[Submitted Cost],Table1456789101213151617181920212223242526272829[Category],$E$6,Table1456789101213151617181920212223242526272829[Cost Type],$A12)</f>
        <v>0</v>
      </c>
      <c r="F12" s="76">
        <f>SUMIFS(Table1456789101213151617181920212223242526272829[Submitted Cost],Table1456789101213151617181920212223242526272829[Category],$F$6,Table1456789101213151617181920212223242526272829[Cost Type],$A12)</f>
        <v>0</v>
      </c>
      <c r="G12" s="76">
        <f>SUMIFS(Table1456789101213151617181920212223242526272829[Submitted Cost],Table1456789101213151617181920212223242526272829[Category],$G$6,Table1456789101213151617181920212223242526272829[Cost Type],$A12)</f>
        <v>0</v>
      </c>
      <c r="H12" s="77">
        <f>SUMIFS(Table1456789101213151617181920212223242526272829[Submitted Cost],Table1456789101213151617181920212223242526272829[Category],$H$6,Table1456789101213151617181920212223242526272829[Cost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SUBTOTAL(109,Table1456789101213151617181920212223242526272829[Submitted Cost])</f>
        <v>0</v>
      </c>
      <c r="F63" s="34"/>
      <c r="G63" s="34"/>
      <c r="H63" s="35">
        <f>SUBTOTAL(109,Table1456789101213151617181920212223242526272829[Accepted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B98E01B3-4B93-4D33-9DFF-4EB38E167DE4}">
      <formula1>$A$8:$A$12</formula1>
    </dataValidation>
    <dataValidation type="list" allowBlank="1" showInputMessage="1" showErrorMessage="1" sqref="A20:A62" xr:uid="{CD1E948D-1CAD-426C-AAE0-F31FAFF8481A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DE6782-B833-4B64-89A7-2297B188ADB1}">
          <x14:formula1>
            <xm:f>Info!$G$1:$G$10</xm:f>
          </x14:formula1>
          <xm:sqref>G20:G62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9C6E3-FBBF-4F7F-B996-4368D8A168DA}">
  <sheetPr codeName="Sheet33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SUMIFS(Table145678910121315161718192021222324252627282930[Submitted Cost],Table145678910121315161718192021222324252627282930[Category],$B$6,Table145678910121315161718192021222324252627282930[Cost Type],$A8)</f>
        <v>0</v>
      </c>
      <c r="C8" s="76">
        <f>SUMIFS(Table145678910121315161718192021222324252627282930[Submitted Cost],Table145678910121315161718192021222324252627282930[Category],$C$6,Table145678910121315161718192021222324252627282930[Cost Type],$A8)</f>
        <v>0</v>
      </c>
      <c r="D8" s="76">
        <f>SUMIFS(Table145678910121315161718192021222324252627282930[Submitted Cost],Table145678910121315161718192021222324252627282930[Category],$D$6,Table145678910121315161718192021222324252627282930[Cost Type],$A8)</f>
        <v>0</v>
      </c>
      <c r="E8" s="76">
        <f>SUMIFS(Table145678910121315161718192021222324252627282930[Submitted Cost],Table145678910121315161718192021222324252627282930[Category],$E$6,Table145678910121315161718192021222324252627282930[Cost Type],$A8)</f>
        <v>0</v>
      </c>
      <c r="F8" s="76">
        <f>SUMIFS(Table145678910121315161718192021222324252627282930[Submitted Cost],Table145678910121315161718192021222324252627282930[Category],$F$6,Table145678910121315161718192021222324252627282930[Cost Type],$A8)</f>
        <v>0</v>
      </c>
      <c r="G8" s="76">
        <f>SUMIFS(Table145678910121315161718192021222324252627282930[Submitted Cost],Table145678910121315161718192021222324252627282930[Category],$G$6,Table145678910121315161718192021222324252627282930[Cost Type],$A8)</f>
        <v>0</v>
      </c>
      <c r="H8" s="77">
        <f>SUMIFS(Table145678910121315161718192021222324252627282930[Submitted Cost],Table145678910121315161718192021222324252627282930[Category],$H$6,Table145678910121315161718192021222324252627282930[Cost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SUMIFS(Table145678910121315161718192021222324252627282930[Submitted Cost],Table145678910121315161718192021222324252627282930[Category],$B$6,Table145678910121315161718192021222324252627282930[Cost Type],$A9)</f>
        <v>0</v>
      </c>
      <c r="C9" s="76">
        <f>SUMIFS(Table145678910121315161718192021222324252627282930[Submitted Cost],Table145678910121315161718192021222324252627282930[Category],$C$6,Table145678910121315161718192021222324252627282930[Cost Type],$A9)</f>
        <v>0</v>
      </c>
      <c r="D9" s="76">
        <f>SUMIFS(Table145678910121315161718192021222324252627282930[Submitted Cost],Table145678910121315161718192021222324252627282930[Category],$D$6,Table145678910121315161718192021222324252627282930[Cost Type],$A9)</f>
        <v>0</v>
      </c>
      <c r="E9" s="76">
        <f>SUMIFS(Table145678910121315161718192021222324252627282930[Submitted Cost],Table145678910121315161718192021222324252627282930[Category],$E$6,Table145678910121315161718192021222324252627282930[Cost Type],$A9)</f>
        <v>0</v>
      </c>
      <c r="F9" s="76">
        <f>SUMIFS(Table145678910121315161718192021222324252627282930[Submitted Cost],Table145678910121315161718192021222324252627282930[Category],$F$6,Table145678910121315161718192021222324252627282930[Cost Type],$A9)</f>
        <v>0</v>
      </c>
      <c r="G9" s="76">
        <f>SUMIFS(Table145678910121315161718192021222324252627282930[Submitted Cost],Table145678910121315161718192021222324252627282930[Category],$G$6,Table145678910121315161718192021222324252627282930[Cost Type],$A9)</f>
        <v>0</v>
      </c>
      <c r="H9" s="77">
        <f>SUMIFS(Table145678910121315161718192021222324252627282930[Submitted Cost],Table145678910121315161718192021222324252627282930[Category],$H$6,Table145678910121315161718192021222324252627282930[Cost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SUMIFS(Table145678910121315161718192021222324252627282930[Submitted Cost],Table145678910121315161718192021222324252627282930[Category],$B$6,Table145678910121315161718192021222324252627282930[Cost Type],$A10)</f>
        <v>0</v>
      </c>
      <c r="C10" s="76">
        <f>SUMIFS(Table145678910121315161718192021222324252627282930[Submitted Cost],Table145678910121315161718192021222324252627282930[Category],$C$6,Table145678910121315161718192021222324252627282930[Cost Type],$A10)</f>
        <v>0</v>
      </c>
      <c r="D10" s="76">
        <f>SUMIFS(Table145678910121315161718192021222324252627282930[Submitted Cost],Table145678910121315161718192021222324252627282930[Category],$D$6,Table145678910121315161718192021222324252627282930[Cost Type],$A10)</f>
        <v>0</v>
      </c>
      <c r="E10" s="76">
        <f>SUMIFS(Table145678910121315161718192021222324252627282930[Submitted Cost],Table145678910121315161718192021222324252627282930[Category],$E$6,Table145678910121315161718192021222324252627282930[Cost Type],$A10)</f>
        <v>0</v>
      </c>
      <c r="F10" s="76">
        <f>SUMIFS(Table145678910121315161718192021222324252627282930[Submitted Cost],Table145678910121315161718192021222324252627282930[Category],$F$6,Table145678910121315161718192021222324252627282930[Cost Type],$A10)</f>
        <v>0</v>
      </c>
      <c r="G10" s="76">
        <f>SUMIFS(Table145678910121315161718192021222324252627282930[Submitted Cost],Table145678910121315161718192021222324252627282930[Category],$G$6,Table145678910121315161718192021222324252627282930[Cost Type],$A10)</f>
        <v>0</v>
      </c>
      <c r="H10" s="77">
        <f>SUMIFS(Table145678910121315161718192021222324252627282930[Submitted Cost],Table145678910121315161718192021222324252627282930[Category],$H$6,Table145678910121315161718192021222324252627282930[Cost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SUMIFS(Table145678910121315161718192021222324252627282930[Submitted Cost],Table145678910121315161718192021222324252627282930[Category],$B$6,Table145678910121315161718192021222324252627282930[Cost Type],$A11)</f>
        <v>0</v>
      </c>
      <c r="C11" s="76">
        <f>SUMIFS(Table145678910121315161718192021222324252627282930[Submitted Cost],Table145678910121315161718192021222324252627282930[Category],$C$6,Table145678910121315161718192021222324252627282930[Cost Type],$A11)</f>
        <v>0</v>
      </c>
      <c r="D11" s="76">
        <f>SUMIFS(Table145678910121315161718192021222324252627282930[Submitted Cost],Table145678910121315161718192021222324252627282930[Category],$D$6,Table145678910121315161718192021222324252627282930[Cost Type],$A11)</f>
        <v>0</v>
      </c>
      <c r="E11" s="76">
        <f>SUMIFS(Table145678910121315161718192021222324252627282930[Submitted Cost],Table145678910121315161718192021222324252627282930[Category],$E$6,Table145678910121315161718192021222324252627282930[Cost Type],$A11)</f>
        <v>0</v>
      </c>
      <c r="F11" s="76">
        <f>SUMIFS(Table145678910121315161718192021222324252627282930[Submitted Cost],Table145678910121315161718192021222324252627282930[Category],$F$6,Table145678910121315161718192021222324252627282930[Cost Type],$A11)</f>
        <v>0</v>
      </c>
      <c r="G11" s="76">
        <f>SUMIFS(Table145678910121315161718192021222324252627282930[Submitted Cost],Table145678910121315161718192021222324252627282930[Category],$G$6,Table145678910121315161718192021222324252627282930[Cost Type],$A11)</f>
        <v>0</v>
      </c>
      <c r="H11" s="77">
        <f>SUMIFS(Table145678910121315161718192021222324252627282930[Submitted Cost],Table145678910121315161718192021222324252627282930[Category],$H$6,Table145678910121315161718192021222324252627282930[Cost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SUMIFS(Table145678910121315161718192021222324252627282930[Submitted Cost],Table145678910121315161718192021222324252627282930[Category],$B$6,Table145678910121315161718192021222324252627282930[Cost Type],$A12)</f>
        <v>0</v>
      </c>
      <c r="C12" s="76">
        <f>SUMIFS(Table145678910121315161718192021222324252627282930[Submitted Cost],Table145678910121315161718192021222324252627282930[Category],$C$6,Table145678910121315161718192021222324252627282930[Cost Type],$A12)</f>
        <v>0</v>
      </c>
      <c r="D12" s="76">
        <f>SUMIFS(Table145678910121315161718192021222324252627282930[Submitted Cost],Table145678910121315161718192021222324252627282930[Category],$D$6,Table145678910121315161718192021222324252627282930[Cost Type],$A12)</f>
        <v>0</v>
      </c>
      <c r="E12" s="76">
        <f>SUMIFS(Table145678910121315161718192021222324252627282930[Submitted Cost],Table145678910121315161718192021222324252627282930[Category],$E$6,Table145678910121315161718192021222324252627282930[Cost Type],$A12)</f>
        <v>0</v>
      </c>
      <c r="F12" s="76">
        <f>SUMIFS(Table145678910121315161718192021222324252627282930[Submitted Cost],Table145678910121315161718192021222324252627282930[Category],$F$6,Table145678910121315161718192021222324252627282930[Cost Type],$A12)</f>
        <v>0</v>
      </c>
      <c r="G12" s="76">
        <f>SUMIFS(Table145678910121315161718192021222324252627282930[Submitted Cost],Table145678910121315161718192021222324252627282930[Category],$G$6,Table145678910121315161718192021222324252627282930[Cost Type],$A12)</f>
        <v>0</v>
      </c>
      <c r="H12" s="77">
        <f>SUMIFS(Table145678910121315161718192021222324252627282930[Submitted Cost],Table145678910121315161718192021222324252627282930[Category],$H$6,Table145678910121315161718192021222324252627282930[Cost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SUBTOTAL(109,Table145678910121315161718192021222324252627282930[Submitted Cost])</f>
        <v>0</v>
      </c>
      <c r="F63" s="34"/>
      <c r="G63" s="34"/>
      <c r="H63" s="35">
        <f>SUBTOTAL(109,Table145678910121315161718192021222324252627282930[Accepted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F9268285-2E0F-4047-9F07-264DC8E3AA6C}">
      <formula1>$B$6:$H$6</formula1>
    </dataValidation>
    <dataValidation type="list" allowBlank="1" showInputMessage="1" showErrorMessage="1" sqref="B20:B62" xr:uid="{E22105AA-0AB6-4535-A931-11520A88E8C3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CE5D1F-447F-4590-86C6-1321AE1EF01A}">
          <x14:formula1>
            <xm:f>Info!$G$1:$G$10</xm:f>
          </x14:formula1>
          <xm:sqref>G20:G62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784A-96F7-40B2-AEE5-4291BEEFE5AB}">
  <sheetPr codeName="Sheet34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SUMIFS(Table14567891012131516171819202122232425262728293031[Submitted Cost],Table14567891012131516171819202122232425262728293031[Category],$B$6,Table14567891012131516171819202122232425262728293031[Cost Type],$A8)</f>
        <v>0</v>
      </c>
      <c r="C8" s="76">
        <f>SUMIFS(Table14567891012131516171819202122232425262728293031[Submitted Cost],Table14567891012131516171819202122232425262728293031[Category],$C$6,Table14567891012131516171819202122232425262728293031[Cost Type],$A8)</f>
        <v>0</v>
      </c>
      <c r="D8" s="76">
        <f>SUMIFS(Table14567891012131516171819202122232425262728293031[Submitted Cost],Table14567891012131516171819202122232425262728293031[Category],$D$6,Table14567891012131516171819202122232425262728293031[Cost Type],$A8)</f>
        <v>0</v>
      </c>
      <c r="E8" s="76">
        <f>SUMIFS(Table14567891012131516171819202122232425262728293031[Submitted Cost],Table14567891012131516171819202122232425262728293031[Category],$E$6,Table14567891012131516171819202122232425262728293031[Cost Type],$A8)</f>
        <v>0</v>
      </c>
      <c r="F8" s="76">
        <f>SUMIFS(Table14567891012131516171819202122232425262728293031[Submitted Cost],Table14567891012131516171819202122232425262728293031[Category],$F$6,Table14567891012131516171819202122232425262728293031[Cost Type],$A8)</f>
        <v>0</v>
      </c>
      <c r="G8" s="76">
        <f>SUMIFS(Table14567891012131516171819202122232425262728293031[Submitted Cost],Table14567891012131516171819202122232425262728293031[Category],$G$6,Table14567891012131516171819202122232425262728293031[Cost Type],$A8)</f>
        <v>0</v>
      </c>
      <c r="H8" s="77">
        <f>SUMIFS(Table14567891012131516171819202122232425262728293031[Submitted Cost],Table14567891012131516171819202122232425262728293031[Category],$H$6,Table14567891012131516171819202122232425262728293031[Cost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SUMIFS(Table14567891012131516171819202122232425262728293031[Submitted Cost],Table14567891012131516171819202122232425262728293031[Category],$B$6,Table14567891012131516171819202122232425262728293031[Cost Type],$A9)</f>
        <v>0</v>
      </c>
      <c r="C9" s="76">
        <f>SUMIFS(Table14567891012131516171819202122232425262728293031[Submitted Cost],Table14567891012131516171819202122232425262728293031[Category],$C$6,Table14567891012131516171819202122232425262728293031[Cost Type],$A9)</f>
        <v>0</v>
      </c>
      <c r="D9" s="76">
        <f>SUMIFS(Table14567891012131516171819202122232425262728293031[Submitted Cost],Table14567891012131516171819202122232425262728293031[Category],$D$6,Table14567891012131516171819202122232425262728293031[Cost Type],$A9)</f>
        <v>0</v>
      </c>
      <c r="E9" s="76">
        <f>SUMIFS(Table14567891012131516171819202122232425262728293031[Submitted Cost],Table14567891012131516171819202122232425262728293031[Category],$E$6,Table14567891012131516171819202122232425262728293031[Cost Type],$A9)</f>
        <v>0</v>
      </c>
      <c r="F9" s="76">
        <f>SUMIFS(Table14567891012131516171819202122232425262728293031[Submitted Cost],Table14567891012131516171819202122232425262728293031[Category],$F$6,Table14567891012131516171819202122232425262728293031[Cost Type],$A9)</f>
        <v>0</v>
      </c>
      <c r="G9" s="76">
        <f>SUMIFS(Table14567891012131516171819202122232425262728293031[Submitted Cost],Table14567891012131516171819202122232425262728293031[Category],$G$6,Table14567891012131516171819202122232425262728293031[Cost Type],$A9)</f>
        <v>0</v>
      </c>
      <c r="H9" s="77">
        <f>SUMIFS(Table14567891012131516171819202122232425262728293031[Submitted Cost],Table14567891012131516171819202122232425262728293031[Category],$H$6,Table14567891012131516171819202122232425262728293031[Cost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SUMIFS(Table14567891012131516171819202122232425262728293031[Submitted Cost],Table14567891012131516171819202122232425262728293031[Category],$B$6,Table14567891012131516171819202122232425262728293031[Cost Type],$A10)</f>
        <v>0</v>
      </c>
      <c r="C10" s="76">
        <f>SUMIFS(Table14567891012131516171819202122232425262728293031[Submitted Cost],Table14567891012131516171819202122232425262728293031[Category],$C$6,Table14567891012131516171819202122232425262728293031[Cost Type],$A10)</f>
        <v>0</v>
      </c>
      <c r="D10" s="76">
        <f>SUMIFS(Table14567891012131516171819202122232425262728293031[Submitted Cost],Table14567891012131516171819202122232425262728293031[Category],$D$6,Table14567891012131516171819202122232425262728293031[Cost Type],$A10)</f>
        <v>0</v>
      </c>
      <c r="E10" s="76">
        <f>SUMIFS(Table14567891012131516171819202122232425262728293031[Submitted Cost],Table14567891012131516171819202122232425262728293031[Category],$E$6,Table14567891012131516171819202122232425262728293031[Cost Type],$A10)</f>
        <v>0</v>
      </c>
      <c r="F10" s="76">
        <f>SUMIFS(Table14567891012131516171819202122232425262728293031[Submitted Cost],Table14567891012131516171819202122232425262728293031[Category],$F$6,Table14567891012131516171819202122232425262728293031[Cost Type],$A10)</f>
        <v>0</v>
      </c>
      <c r="G10" s="76">
        <f>SUMIFS(Table14567891012131516171819202122232425262728293031[Submitted Cost],Table14567891012131516171819202122232425262728293031[Category],$G$6,Table14567891012131516171819202122232425262728293031[Cost Type],$A10)</f>
        <v>0</v>
      </c>
      <c r="H10" s="77">
        <f>SUMIFS(Table14567891012131516171819202122232425262728293031[Submitted Cost],Table14567891012131516171819202122232425262728293031[Category],$H$6,Table14567891012131516171819202122232425262728293031[Cost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SUMIFS(Table14567891012131516171819202122232425262728293031[Submitted Cost],Table14567891012131516171819202122232425262728293031[Category],$B$6,Table14567891012131516171819202122232425262728293031[Cost Type],$A11)</f>
        <v>0</v>
      </c>
      <c r="C11" s="76">
        <f>SUMIFS(Table14567891012131516171819202122232425262728293031[Submitted Cost],Table14567891012131516171819202122232425262728293031[Category],$C$6,Table14567891012131516171819202122232425262728293031[Cost Type],$A11)</f>
        <v>0</v>
      </c>
      <c r="D11" s="76">
        <f>SUMIFS(Table14567891012131516171819202122232425262728293031[Submitted Cost],Table14567891012131516171819202122232425262728293031[Category],$D$6,Table14567891012131516171819202122232425262728293031[Cost Type],$A11)</f>
        <v>0</v>
      </c>
      <c r="E11" s="76">
        <f>SUMIFS(Table14567891012131516171819202122232425262728293031[Submitted Cost],Table14567891012131516171819202122232425262728293031[Category],$E$6,Table14567891012131516171819202122232425262728293031[Cost Type],$A11)</f>
        <v>0</v>
      </c>
      <c r="F11" s="76">
        <f>SUMIFS(Table14567891012131516171819202122232425262728293031[Submitted Cost],Table14567891012131516171819202122232425262728293031[Category],$F$6,Table14567891012131516171819202122232425262728293031[Cost Type],$A11)</f>
        <v>0</v>
      </c>
      <c r="G11" s="76">
        <f>SUMIFS(Table14567891012131516171819202122232425262728293031[Submitted Cost],Table14567891012131516171819202122232425262728293031[Category],$G$6,Table14567891012131516171819202122232425262728293031[Cost Type],$A11)</f>
        <v>0</v>
      </c>
      <c r="H11" s="77">
        <f>SUMIFS(Table14567891012131516171819202122232425262728293031[Submitted Cost],Table14567891012131516171819202122232425262728293031[Category],$H$6,Table14567891012131516171819202122232425262728293031[Cost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SUMIFS(Table14567891012131516171819202122232425262728293031[Submitted Cost],Table14567891012131516171819202122232425262728293031[Category],$B$6,Table14567891012131516171819202122232425262728293031[Cost Type],$A12)</f>
        <v>0</v>
      </c>
      <c r="C12" s="76">
        <f>SUMIFS(Table14567891012131516171819202122232425262728293031[Submitted Cost],Table14567891012131516171819202122232425262728293031[Category],$C$6,Table14567891012131516171819202122232425262728293031[Cost Type],$A12)</f>
        <v>0</v>
      </c>
      <c r="D12" s="76">
        <f>SUMIFS(Table14567891012131516171819202122232425262728293031[Submitted Cost],Table14567891012131516171819202122232425262728293031[Category],$D$6,Table14567891012131516171819202122232425262728293031[Cost Type],$A12)</f>
        <v>0</v>
      </c>
      <c r="E12" s="76">
        <f>SUMIFS(Table14567891012131516171819202122232425262728293031[Submitted Cost],Table14567891012131516171819202122232425262728293031[Category],$E$6,Table14567891012131516171819202122232425262728293031[Cost Type],$A12)</f>
        <v>0</v>
      </c>
      <c r="F12" s="76">
        <f>SUMIFS(Table14567891012131516171819202122232425262728293031[Submitted Cost],Table14567891012131516171819202122232425262728293031[Category],$F$6,Table14567891012131516171819202122232425262728293031[Cost Type],$A12)</f>
        <v>0</v>
      </c>
      <c r="G12" s="76">
        <f>SUMIFS(Table14567891012131516171819202122232425262728293031[Submitted Cost],Table14567891012131516171819202122232425262728293031[Category],$G$6,Table14567891012131516171819202122232425262728293031[Cost Type],$A12)</f>
        <v>0</v>
      </c>
      <c r="H12" s="77">
        <f>SUMIFS(Table14567891012131516171819202122232425262728293031[Submitted Cost],Table14567891012131516171819202122232425262728293031[Category],$H$6,Table14567891012131516171819202122232425262728293031[Cost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SUBTOTAL(109,Table14567891012131516171819202122232425262728293031[Submitted Cost])</f>
        <v>0</v>
      </c>
      <c r="F63" s="34"/>
      <c r="G63" s="34"/>
      <c r="H63" s="35">
        <f>SUBTOTAL(109,Table14567891012131516171819202122232425262728293031[Accepted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95592DC4-1216-45E5-942A-3EF371170E2A}">
      <formula1>$A$8:$A$12</formula1>
    </dataValidation>
    <dataValidation type="list" allowBlank="1" showInputMessage="1" showErrorMessage="1" sqref="A20:A62" xr:uid="{EE629F83-B695-4A1A-AE9F-8A7B02322415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A1EA79-7CB8-4A79-BB78-A96262358629}">
          <x14:formula1>
            <xm:f>Info!$G$1:$G$10</xm:f>
          </x14:formula1>
          <xm:sqref>G20:G62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8D14-361A-48A0-9EF0-5BA509457497}">
  <sheetPr codeName="Sheet35">
    <pageSetUpPr fitToPage="1"/>
  </sheetPr>
  <dimension ref="A1:J64"/>
  <sheetViews>
    <sheetView showGridLines="0" zoomScale="85" zoomScaleNormal="85" workbookViewId="0">
      <selection activeCell="A20" sqref="A20:E20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SUMIFS(Table1456789101213151617181920212223242526272829303132[Submitted Cost],Table1456789101213151617181920212223242526272829303132[Category],$B$6,Table1456789101213151617181920212223242526272829303132[Cost Type],$A8)</f>
        <v>0</v>
      </c>
      <c r="C8" s="76">
        <f>SUMIFS(Table1456789101213151617181920212223242526272829303132[Submitted Cost],Table1456789101213151617181920212223242526272829303132[Category],$C$6,Table1456789101213151617181920212223242526272829303132[Cost Type],$A8)</f>
        <v>0</v>
      </c>
      <c r="D8" s="76">
        <f>SUMIFS(Table1456789101213151617181920212223242526272829303132[Submitted Cost],Table1456789101213151617181920212223242526272829303132[Category],$D$6,Table1456789101213151617181920212223242526272829303132[Cost Type],$A8)</f>
        <v>0</v>
      </c>
      <c r="E8" s="76">
        <f>SUMIFS(Table1456789101213151617181920212223242526272829303132[Submitted Cost],Table1456789101213151617181920212223242526272829303132[Category],$E$6,Table1456789101213151617181920212223242526272829303132[Cost Type],$A8)</f>
        <v>0</v>
      </c>
      <c r="F8" s="76">
        <f>SUMIFS(Table1456789101213151617181920212223242526272829303132[Submitted Cost],Table1456789101213151617181920212223242526272829303132[Category],$F$6,Table1456789101213151617181920212223242526272829303132[Cost Type],$A8)</f>
        <v>0</v>
      </c>
      <c r="G8" s="76">
        <f>SUMIFS(Table1456789101213151617181920212223242526272829303132[Submitted Cost],Table1456789101213151617181920212223242526272829303132[Category],$G$6,Table1456789101213151617181920212223242526272829303132[Cost Type],$A8)</f>
        <v>0</v>
      </c>
      <c r="H8" s="77">
        <f>SUMIFS(Table1456789101213151617181920212223242526272829303132[Submitted Cost],Table1456789101213151617181920212223242526272829303132[Category],$H$6,Table1456789101213151617181920212223242526272829303132[Cost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SUMIFS(Table1456789101213151617181920212223242526272829303132[Submitted Cost],Table1456789101213151617181920212223242526272829303132[Category],$B$6,Table1456789101213151617181920212223242526272829303132[Cost Type],$A9)</f>
        <v>0</v>
      </c>
      <c r="C9" s="76">
        <f>SUMIFS(Table1456789101213151617181920212223242526272829303132[Submitted Cost],Table1456789101213151617181920212223242526272829303132[Category],$C$6,Table1456789101213151617181920212223242526272829303132[Cost Type],$A9)</f>
        <v>0</v>
      </c>
      <c r="D9" s="76">
        <f>SUMIFS(Table1456789101213151617181920212223242526272829303132[Submitted Cost],Table1456789101213151617181920212223242526272829303132[Category],$D$6,Table1456789101213151617181920212223242526272829303132[Cost Type],$A9)</f>
        <v>0</v>
      </c>
      <c r="E9" s="76">
        <f>SUMIFS(Table1456789101213151617181920212223242526272829303132[Submitted Cost],Table1456789101213151617181920212223242526272829303132[Category],$E$6,Table1456789101213151617181920212223242526272829303132[Cost Type],$A9)</f>
        <v>0</v>
      </c>
      <c r="F9" s="76">
        <f>SUMIFS(Table1456789101213151617181920212223242526272829303132[Submitted Cost],Table1456789101213151617181920212223242526272829303132[Category],$F$6,Table1456789101213151617181920212223242526272829303132[Cost Type],$A9)</f>
        <v>0</v>
      </c>
      <c r="G9" s="76">
        <f>SUMIFS(Table1456789101213151617181920212223242526272829303132[Submitted Cost],Table1456789101213151617181920212223242526272829303132[Category],$G$6,Table1456789101213151617181920212223242526272829303132[Cost Type],$A9)</f>
        <v>0</v>
      </c>
      <c r="H9" s="77">
        <f>SUMIFS(Table1456789101213151617181920212223242526272829303132[Submitted Cost],Table1456789101213151617181920212223242526272829303132[Category],$H$6,Table1456789101213151617181920212223242526272829303132[Cost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SUMIFS(Table1456789101213151617181920212223242526272829303132[Submitted Cost],Table1456789101213151617181920212223242526272829303132[Category],$B$6,Table1456789101213151617181920212223242526272829303132[Cost Type],$A10)</f>
        <v>0</v>
      </c>
      <c r="C10" s="76">
        <f>SUMIFS(Table1456789101213151617181920212223242526272829303132[Submitted Cost],Table1456789101213151617181920212223242526272829303132[Category],$C$6,Table1456789101213151617181920212223242526272829303132[Cost Type],$A10)</f>
        <v>0</v>
      </c>
      <c r="D10" s="76">
        <f>SUMIFS(Table1456789101213151617181920212223242526272829303132[Submitted Cost],Table1456789101213151617181920212223242526272829303132[Category],$D$6,Table1456789101213151617181920212223242526272829303132[Cost Type],$A10)</f>
        <v>0</v>
      </c>
      <c r="E10" s="76">
        <f>SUMIFS(Table1456789101213151617181920212223242526272829303132[Submitted Cost],Table1456789101213151617181920212223242526272829303132[Category],$E$6,Table1456789101213151617181920212223242526272829303132[Cost Type],$A10)</f>
        <v>0</v>
      </c>
      <c r="F10" s="76">
        <f>SUMIFS(Table1456789101213151617181920212223242526272829303132[Submitted Cost],Table1456789101213151617181920212223242526272829303132[Category],$F$6,Table1456789101213151617181920212223242526272829303132[Cost Type],$A10)</f>
        <v>0</v>
      </c>
      <c r="G10" s="76">
        <f>SUMIFS(Table1456789101213151617181920212223242526272829303132[Submitted Cost],Table1456789101213151617181920212223242526272829303132[Category],$G$6,Table1456789101213151617181920212223242526272829303132[Cost Type],$A10)</f>
        <v>0</v>
      </c>
      <c r="H10" s="77">
        <f>SUMIFS(Table1456789101213151617181920212223242526272829303132[Submitted Cost],Table1456789101213151617181920212223242526272829303132[Category],$H$6,Table1456789101213151617181920212223242526272829303132[Cost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SUMIFS(Table1456789101213151617181920212223242526272829303132[Submitted Cost],Table1456789101213151617181920212223242526272829303132[Category],$B$6,Table1456789101213151617181920212223242526272829303132[Cost Type],$A11)</f>
        <v>0</v>
      </c>
      <c r="C11" s="76">
        <f>SUMIFS(Table1456789101213151617181920212223242526272829303132[Submitted Cost],Table1456789101213151617181920212223242526272829303132[Category],$C$6,Table1456789101213151617181920212223242526272829303132[Cost Type],$A11)</f>
        <v>0</v>
      </c>
      <c r="D11" s="76">
        <f>SUMIFS(Table1456789101213151617181920212223242526272829303132[Submitted Cost],Table1456789101213151617181920212223242526272829303132[Category],$D$6,Table1456789101213151617181920212223242526272829303132[Cost Type],$A11)</f>
        <v>0</v>
      </c>
      <c r="E11" s="76">
        <f>SUMIFS(Table1456789101213151617181920212223242526272829303132[Submitted Cost],Table1456789101213151617181920212223242526272829303132[Category],$E$6,Table1456789101213151617181920212223242526272829303132[Cost Type],$A11)</f>
        <v>0</v>
      </c>
      <c r="F11" s="76">
        <f>SUMIFS(Table1456789101213151617181920212223242526272829303132[Submitted Cost],Table1456789101213151617181920212223242526272829303132[Category],$F$6,Table1456789101213151617181920212223242526272829303132[Cost Type],$A11)</f>
        <v>0</v>
      </c>
      <c r="G11" s="76">
        <f>SUMIFS(Table1456789101213151617181920212223242526272829303132[Submitted Cost],Table1456789101213151617181920212223242526272829303132[Category],$G$6,Table1456789101213151617181920212223242526272829303132[Cost Type],$A11)</f>
        <v>0</v>
      </c>
      <c r="H11" s="77">
        <f>SUMIFS(Table1456789101213151617181920212223242526272829303132[Submitted Cost],Table1456789101213151617181920212223242526272829303132[Category],$H$6,Table1456789101213151617181920212223242526272829303132[Cost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SUMIFS(Table1456789101213151617181920212223242526272829303132[Submitted Cost],Table1456789101213151617181920212223242526272829303132[Category],$B$6,Table1456789101213151617181920212223242526272829303132[Cost Type],$A12)</f>
        <v>0</v>
      </c>
      <c r="C12" s="76">
        <f>SUMIFS(Table1456789101213151617181920212223242526272829303132[Submitted Cost],Table1456789101213151617181920212223242526272829303132[Category],$C$6,Table1456789101213151617181920212223242526272829303132[Cost Type],$A12)</f>
        <v>0</v>
      </c>
      <c r="D12" s="76">
        <f>SUMIFS(Table1456789101213151617181920212223242526272829303132[Submitted Cost],Table1456789101213151617181920212223242526272829303132[Category],$D$6,Table1456789101213151617181920212223242526272829303132[Cost Type],$A12)</f>
        <v>0</v>
      </c>
      <c r="E12" s="76">
        <f>SUMIFS(Table1456789101213151617181920212223242526272829303132[Submitted Cost],Table1456789101213151617181920212223242526272829303132[Category],$E$6,Table1456789101213151617181920212223242526272829303132[Cost Type],$A12)</f>
        <v>0</v>
      </c>
      <c r="F12" s="76">
        <f>SUMIFS(Table1456789101213151617181920212223242526272829303132[Submitted Cost],Table1456789101213151617181920212223242526272829303132[Category],$F$6,Table1456789101213151617181920212223242526272829303132[Cost Type],$A12)</f>
        <v>0</v>
      </c>
      <c r="G12" s="76">
        <f>SUMIFS(Table1456789101213151617181920212223242526272829303132[Submitted Cost],Table1456789101213151617181920212223242526272829303132[Category],$G$6,Table1456789101213151617181920212223242526272829303132[Cost Type],$A12)</f>
        <v>0</v>
      </c>
      <c r="H12" s="77">
        <f>SUMIFS(Table1456789101213151617181920212223242526272829303132[Submitted Cost],Table1456789101213151617181920212223242526272829303132[Category],$H$6,Table1456789101213151617181920212223242526272829303132[Cost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SUBTOTAL(109,Table1456789101213151617181920212223242526272829303132[Submitted Cost])</f>
        <v>0</v>
      </c>
      <c r="F63" s="34"/>
      <c r="G63" s="34"/>
      <c r="H63" s="35">
        <f>SUBTOTAL(109,Table1456789101213151617181920212223242526272829303132[Accepted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938F1CE0-7293-41E3-8EB7-4A53B81484EB}">
      <formula1>$B$6:$H$6</formula1>
    </dataValidation>
    <dataValidation type="list" allowBlank="1" showInputMessage="1" showErrorMessage="1" sqref="B20:B62" xr:uid="{431C9670-EF43-4030-940E-3DE673B36C0F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2FDFB7-78AD-4B85-A37F-AE7BDC7B8685}">
          <x14:formula1>
            <xm:f>Info!$G$1:$G$10</xm:f>
          </x14:formula1>
          <xm:sqref>G20:G62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4C58-4CC0-47C0-BBA5-F5AFD009E4EA}">
  <sheetPr codeName="Sheet36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SUMIFS(Table145678910121315161718192021222324252627282930313233[Submitted Cost],Table145678910121315161718192021222324252627282930313233[Category],$B$6,Table145678910121315161718192021222324252627282930313233[Cost Type],$A8)</f>
        <v>0</v>
      </c>
      <c r="C8" s="76">
        <f>SUMIFS(Table145678910121315161718192021222324252627282930313233[Submitted Cost],Table145678910121315161718192021222324252627282930313233[Category],$C$6,Table145678910121315161718192021222324252627282930313233[Cost Type],$A8)</f>
        <v>0</v>
      </c>
      <c r="D8" s="76">
        <f>SUMIFS(Table145678910121315161718192021222324252627282930313233[Submitted Cost],Table145678910121315161718192021222324252627282930313233[Category],$D$6,Table145678910121315161718192021222324252627282930313233[Cost Type],$A8)</f>
        <v>0</v>
      </c>
      <c r="E8" s="76">
        <f>SUMIFS(Table145678910121315161718192021222324252627282930313233[Submitted Cost],Table145678910121315161718192021222324252627282930313233[Category],$E$6,Table145678910121315161718192021222324252627282930313233[Cost Type],$A8)</f>
        <v>0</v>
      </c>
      <c r="F8" s="76">
        <f>SUMIFS(Table145678910121315161718192021222324252627282930313233[Submitted Cost],Table145678910121315161718192021222324252627282930313233[Category],$F$6,Table145678910121315161718192021222324252627282930313233[Cost Type],$A8)</f>
        <v>0</v>
      </c>
      <c r="G8" s="76">
        <f>SUMIFS(Table145678910121315161718192021222324252627282930313233[Submitted Cost],Table145678910121315161718192021222324252627282930313233[Category],$G$6,Table145678910121315161718192021222324252627282930313233[Cost Type],$A8)</f>
        <v>0</v>
      </c>
      <c r="H8" s="77">
        <f>SUMIFS(Table145678910121315161718192021222324252627282930313233[Submitted Cost],Table145678910121315161718192021222324252627282930313233[Category],$H$6,Table145678910121315161718192021222324252627282930313233[Cost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SUMIFS(Table145678910121315161718192021222324252627282930313233[Submitted Cost],Table145678910121315161718192021222324252627282930313233[Category],$B$6,Table145678910121315161718192021222324252627282930313233[Cost Type],$A9)</f>
        <v>0</v>
      </c>
      <c r="C9" s="76">
        <f>SUMIFS(Table145678910121315161718192021222324252627282930313233[Submitted Cost],Table145678910121315161718192021222324252627282930313233[Category],$C$6,Table145678910121315161718192021222324252627282930313233[Cost Type],$A9)</f>
        <v>0</v>
      </c>
      <c r="D9" s="76">
        <f>SUMIFS(Table145678910121315161718192021222324252627282930313233[Submitted Cost],Table145678910121315161718192021222324252627282930313233[Category],$D$6,Table145678910121315161718192021222324252627282930313233[Cost Type],$A9)</f>
        <v>0</v>
      </c>
      <c r="E9" s="76">
        <f>SUMIFS(Table145678910121315161718192021222324252627282930313233[Submitted Cost],Table145678910121315161718192021222324252627282930313233[Category],$E$6,Table145678910121315161718192021222324252627282930313233[Cost Type],$A9)</f>
        <v>0</v>
      </c>
      <c r="F9" s="76">
        <f>SUMIFS(Table145678910121315161718192021222324252627282930313233[Submitted Cost],Table145678910121315161718192021222324252627282930313233[Category],$F$6,Table145678910121315161718192021222324252627282930313233[Cost Type],$A9)</f>
        <v>0</v>
      </c>
      <c r="G9" s="76">
        <f>SUMIFS(Table145678910121315161718192021222324252627282930313233[Submitted Cost],Table145678910121315161718192021222324252627282930313233[Category],$G$6,Table145678910121315161718192021222324252627282930313233[Cost Type],$A9)</f>
        <v>0</v>
      </c>
      <c r="H9" s="77">
        <f>SUMIFS(Table145678910121315161718192021222324252627282930313233[Submitted Cost],Table145678910121315161718192021222324252627282930313233[Category],$H$6,Table145678910121315161718192021222324252627282930313233[Cost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SUMIFS(Table145678910121315161718192021222324252627282930313233[Submitted Cost],Table145678910121315161718192021222324252627282930313233[Category],$B$6,Table145678910121315161718192021222324252627282930313233[Cost Type],$A10)</f>
        <v>0</v>
      </c>
      <c r="C10" s="76">
        <f>SUMIFS(Table145678910121315161718192021222324252627282930313233[Submitted Cost],Table145678910121315161718192021222324252627282930313233[Category],$C$6,Table145678910121315161718192021222324252627282930313233[Cost Type],$A10)</f>
        <v>0</v>
      </c>
      <c r="D10" s="76">
        <f>SUMIFS(Table145678910121315161718192021222324252627282930313233[Submitted Cost],Table145678910121315161718192021222324252627282930313233[Category],$D$6,Table145678910121315161718192021222324252627282930313233[Cost Type],$A10)</f>
        <v>0</v>
      </c>
      <c r="E10" s="76">
        <f>SUMIFS(Table145678910121315161718192021222324252627282930313233[Submitted Cost],Table145678910121315161718192021222324252627282930313233[Category],$E$6,Table145678910121315161718192021222324252627282930313233[Cost Type],$A10)</f>
        <v>0</v>
      </c>
      <c r="F10" s="76">
        <f>SUMIFS(Table145678910121315161718192021222324252627282930313233[Submitted Cost],Table145678910121315161718192021222324252627282930313233[Category],$F$6,Table145678910121315161718192021222324252627282930313233[Cost Type],$A10)</f>
        <v>0</v>
      </c>
      <c r="G10" s="76">
        <f>SUMIFS(Table145678910121315161718192021222324252627282930313233[Submitted Cost],Table145678910121315161718192021222324252627282930313233[Category],$G$6,Table145678910121315161718192021222324252627282930313233[Cost Type],$A10)</f>
        <v>0</v>
      </c>
      <c r="H10" s="77">
        <f>SUMIFS(Table145678910121315161718192021222324252627282930313233[Submitted Cost],Table145678910121315161718192021222324252627282930313233[Category],$H$6,Table145678910121315161718192021222324252627282930313233[Cost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SUMIFS(Table145678910121315161718192021222324252627282930313233[Submitted Cost],Table145678910121315161718192021222324252627282930313233[Category],$B$6,Table145678910121315161718192021222324252627282930313233[Cost Type],$A11)</f>
        <v>0</v>
      </c>
      <c r="C11" s="76">
        <f>SUMIFS(Table145678910121315161718192021222324252627282930313233[Submitted Cost],Table145678910121315161718192021222324252627282930313233[Category],$C$6,Table145678910121315161718192021222324252627282930313233[Cost Type],$A11)</f>
        <v>0</v>
      </c>
      <c r="D11" s="76">
        <f>SUMIFS(Table145678910121315161718192021222324252627282930313233[Submitted Cost],Table145678910121315161718192021222324252627282930313233[Category],$D$6,Table145678910121315161718192021222324252627282930313233[Cost Type],$A11)</f>
        <v>0</v>
      </c>
      <c r="E11" s="76">
        <f>SUMIFS(Table145678910121315161718192021222324252627282930313233[Submitted Cost],Table145678910121315161718192021222324252627282930313233[Category],$E$6,Table145678910121315161718192021222324252627282930313233[Cost Type],$A11)</f>
        <v>0</v>
      </c>
      <c r="F11" s="76">
        <f>SUMIFS(Table145678910121315161718192021222324252627282930313233[Submitted Cost],Table145678910121315161718192021222324252627282930313233[Category],$F$6,Table145678910121315161718192021222324252627282930313233[Cost Type],$A11)</f>
        <v>0</v>
      </c>
      <c r="G11" s="76">
        <f>SUMIFS(Table145678910121315161718192021222324252627282930313233[Submitted Cost],Table145678910121315161718192021222324252627282930313233[Category],$G$6,Table145678910121315161718192021222324252627282930313233[Cost Type],$A11)</f>
        <v>0</v>
      </c>
      <c r="H11" s="77">
        <f>SUMIFS(Table145678910121315161718192021222324252627282930313233[Submitted Cost],Table145678910121315161718192021222324252627282930313233[Category],$H$6,Table145678910121315161718192021222324252627282930313233[Cost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SUMIFS(Table145678910121315161718192021222324252627282930313233[Submitted Cost],Table145678910121315161718192021222324252627282930313233[Category],$B$6,Table145678910121315161718192021222324252627282930313233[Cost Type],$A12)</f>
        <v>0</v>
      </c>
      <c r="C12" s="76">
        <f>SUMIFS(Table145678910121315161718192021222324252627282930313233[Submitted Cost],Table145678910121315161718192021222324252627282930313233[Category],$C$6,Table145678910121315161718192021222324252627282930313233[Cost Type],$A12)</f>
        <v>0</v>
      </c>
      <c r="D12" s="76">
        <f>SUMIFS(Table145678910121315161718192021222324252627282930313233[Submitted Cost],Table145678910121315161718192021222324252627282930313233[Category],$D$6,Table145678910121315161718192021222324252627282930313233[Cost Type],$A12)</f>
        <v>0</v>
      </c>
      <c r="E12" s="76">
        <f>SUMIFS(Table145678910121315161718192021222324252627282930313233[Submitted Cost],Table145678910121315161718192021222324252627282930313233[Category],$E$6,Table145678910121315161718192021222324252627282930313233[Cost Type],$A12)</f>
        <v>0</v>
      </c>
      <c r="F12" s="76">
        <f>SUMIFS(Table145678910121315161718192021222324252627282930313233[Submitted Cost],Table145678910121315161718192021222324252627282930313233[Category],$F$6,Table145678910121315161718192021222324252627282930313233[Cost Type],$A12)</f>
        <v>0</v>
      </c>
      <c r="G12" s="76">
        <f>SUMIFS(Table145678910121315161718192021222324252627282930313233[Submitted Cost],Table145678910121315161718192021222324252627282930313233[Category],$G$6,Table145678910121315161718192021222324252627282930313233[Cost Type],$A12)</f>
        <v>0</v>
      </c>
      <c r="H12" s="77">
        <f>SUMIFS(Table145678910121315161718192021222324252627282930313233[Submitted Cost],Table145678910121315161718192021222324252627282930313233[Category],$H$6,Table145678910121315161718192021222324252627282930313233[Cost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SUBTOTAL(109,Table145678910121315161718192021222324252627282930313233[Submitted Cost])</f>
        <v>0</v>
      </c>
      <c r="F63" s="34"/>
      <c r="G63" s="34"/>
      <c r="H63" s="35">
        <f>SUBTOTAL(109,Table145678910121315161718192021222324252627282930313233[Accepted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CEFD4533-7357-4F0A-B9E5-31614F4ED97D}">
      <formula1>$A$8:$A$12</formula1>
    </dataValidation>
    <dataValidation type="list" allowBlank="1" showInputMessage="1" showErrorMessage="1" sqref="A20:A62" xr:uid="{FB8417F0-5C8E-499F-8DFE-E5F4B547C3AA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80D953-E189-4C49-BD43-064EFDF6008D}">
          <x14:formula1>
            <xm:f>Info!$G$1:$G$10</xm:f>
          </x14:formula1>
          <xm:sqref>G20:G62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868E-BCD7-4FCF-AC5E-7D25F0884438}">
  <sheetPr codeName="Sheet37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SUMIFS(Table14567891012131516171819202122232425262728293031323334[Submitted Cost],Table14567891012131516171819202122232425262728293031323334[Category],$B$6,Table14567891012131516171819202122232425262728293031323334[Cost Type],$A8)</f>
        <v>0</v>
      </c>
      <c r="C8" s="76">
        <f>SUMIFS(Table14567891012131516171819202122232425262728293031323334[Submitted Cost],Table14567891012131516171819202122232425262728293031323334[Category],$C$6,Table14567891012131516171819202122232425262728293031323334[Cost Type],$A8)</f>
        <v>0</v>
      </c>
      <c r="D8" s="76">
        <f>SUMIFS(Table14567891012131516171819202122232425262728293031323334[Submitted Cost],Table14567891012131516171819202122232425262728293031323334[Category],$D$6,Table14567891012131516171819202122232425262728293031323334[Cost Type],$A8)</f>
        <v>0</v>
      </c>
      <c r="E8" s="76">
        <f>SUMIFS(Table14567891012131516171819202122232425262728293031323334[Submitted Cost],Table14567891012131516171819202122232425262728293031323334[Category],$E$6,Table14567891012131516171819202122232425262728293031323334[Cost Type],$A8)</f>
        <v>0</v>
      </c>
      <c r="F8" s="76">
        <f>SUMIFS(Table14567891012131516171819202122232425262728293031323334[Submitted Cost],Table14567891012131516171819202122232425262728293031323334[Category],$F$6,Table14567891012131516171819202122232425262728293031323334[Cost Type],$A8)</f>
        <v>0</v>
      </c>
      <c r="G8" s="76">
        <f>SUMIFS(Table14567891012131516171819202122232425262728293031323334[Submitted Cost],Table14567891012131516171819202122232425262728293031323334[Category],$G$6,Table14567891012131516171819202122232425262728293031323334[Cost Type],$A8)</f>
        <v>0</v>
      </c>
      <c r="H8" s="77">
        <f>SUMIFS(Table14567891012131516171819202122232425262728293031323334[Submitted Cost],Table14567891012131516171819202122232425262728293031323334[Category],$H$6,Table14567891012131516171819202122232425262728293031323334[Cost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SUMIFS(Table14567891012131516171819202122232425262728293031323334[Submitted Cost],Table14567891012131516171819202122232425262728293031323334[Category],$B$6,Table14567891012131516171819202122232425262728293031323334[Cost Type],$A9)</f>
        <v>0</v>
      </c>
      <c r="C9" s="76">
        <f>SUMIFS(Table14567891012131516171819202122232425262728293031323334[Submitted Cost],Table14567891012131516171819202122232425262728293031323334[Category],$C$6,Table14567891012131516171819202122232425262728293031323334[Cost Type],$A9)</f>
        <v>0</v>
      </c>
      <c r="D9" s="76">
        <f>SUMIFS(Table14567891012131516171819202122232425262728293031323334[Submitted Cost],Table14567891012131516171819202122232425262728293031323334[Category],$D$6,Table14567891012131516171819202122232425262728293031323334[Cost Type],$A9)</f>
        <v>0</v>
      </c>
      <c r="E9" s="76">
        <f>SUMIFS(Table14567891012131516171819202122232425262728293031323334[Submitted Cost],Table14567891012131516171819202122232425262728293031323334[Category],$E$6,Table14567891012131516171819202122232425262728293031323334[Cost Type],$A9)</f>
        <v>0</v>
      </c>
      <c r="F9" s="76">
        <f>SUMIFS(Table14567891012131516171819202122232425262728293031323334[Submitted Cost],Table14567891012131516171819202122232425262728293031323334[Category],$F$6,Table14567891012131516171819202122232425262728293031323334[Cost Type],$A9)</f>
        <v>0</v>
      </c>
      <c r="G9" s="76">
        <f>SUMIFS(Table14567891012131516171819202122232425262728293031323334[Submitted Cost],Table14567891012131516171819202122232425262728293031323334[Category],$G$6,Table14567891012131516171819202122232425262728293031323334[Cost Type],$A9)</f>
        <v>0</v>
      </c>
      <c r="H9" s="77">
        <f>SUMIFS(Table14567891012131516171819202122232425262728293031323334[Submitted Cost],Table14567891012131516171819202122232425262728293031323334[Category],$H$6,Table14567891012131516171819202122232425262728293031323334[Cost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SUMIFS(Table14567891012131516171819202122232425262728293031323334[Submitted Cost],Table14567891012131516171819202122232425262728293031323334[Category],$B$6,Table14567891012131516171819202122232425262728293031323334[Cost Type],$A10)</f>
        <v>0</v>
      </c>
      <c r="C10" s="76">
        <f>SUMIFS(Table14567891012131516171819202122232425262728293031323334[Submitted Cost],Table14567891012131516171819202122232425262728293031323334[Category],$C$6,Table14567891012131516171819202122232425262728293031323334[Cost Type],$A10)</f>
        <v>0</v>
      </c>
      <c r="D10" s="76">
        <f>SUMIFS(Table14567891012131516171819202122232425262728293031323334[Submitted Cost],Table14567891012131516171819202122232425262728293031323334[Category],$D$6,Table14567891012131516171819202122232425262728293031323334[Cost Type],$A10)</f>
        <v>0</v>
      </c>
      <c r="E10" s="76">
        <f>SUMIFS(Table14567891012131516171819202122232425262728293031323334[Submitted Cost],Table14567891012131516171819202122232425262728293031323334[Category],$E$6,Table14567891012131516171819202122232425262728293031323334[Cost Type],$A10)</f>
        <v>0</v>
      </c>
      <c r="F10" s="76">
        <f>SUMIFS(Table14567891012131516171819202122232425262728293031323334[Submitted Cost],Table14567891012131516171819202122232425262728293031323334[Category],$F$6,Table14567891012131516171819202122232425262728293031323334[Cost Type],$A10)</f>
        <v>0</v>
      </c>
      <c r="G10" s="76">
        <f>SUMIFS(Table14567891012131516171819202122232425262728293031323334[Submitted Cost],Table14567891012131516171819202122232425262728293031323334[Category],$G$6,Table14567891012131516171819202122232425262728293031323334[Cost Type],$A10)</f>
        <v>0</v>
      </c>
      <c r="H10" s="77">
        <f>SUMIFS(Table14567891012131516171819202122232425262728293031323334[Submitted Cost],Table14567891012131516171819202122232425262728293031323334[Category],$H$6,Table14567891012131516171819202122232425262728293031323334[Cost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SUMIFS(Table14567891012131516171819202122232425262728293031323334[Submitted Cost],Table14567891012131516171819202122232425262728293031323334[Category],$B$6,Table14567891012131516171819202122232425262728293031323334[Cost Type],$A11)</f>
        <v>0</v>
      </c>
      <c r="C11" s="76">
        <f>SUMIFS(Table14567891012131516171819202122232425262728293031323334[Submitted Cost],Table14567891012131516171819202122232425262728293031323334[Category],$C$6,Table14567891012131516171819202122232425262728293031323334[Cost Type],$A11)</f>
        <v>0</v>
      </c>
      <c r="D11" s="76">
        <f>SUMIFS(Table14567891012131516171819202122232425262728293031323334[Submitted Cost],Table14567891012131516171819202122232425262728293031323334[Category],$D$6,Table14567891012131516171819202122232425262728293031323334[Cost Type],$A11)</f>
        <v>0</v>
      </c>
      <c r="E11" s="76">
        <f>SUMIFS(Table14567891012131516171819202122232425262728293031323334[Submitted Cost],Table14567891012131516171819202122232425262728293031323334[Category],$E$6,Table14567891012131516171819202122232425262728293031323334[Cost Type],$A11)</f>
        <v>0</v>
      </c>
      <c r="F11" s="76">
        <f>SUMIFS(Table14567891012131516171819202122232425262728293031323334[Submitted Cost],Table14567891012131516171819202122232425262728293031323334[Category],$F$6,Table14567891012131516171819202122232425262728293031323334[Cost Type],$A11)</f>
        <v>0</v>
      </c>
      <c r="G11" s="76">
        <f>SUMIFS(Table14567891012131516171819202122232425262728293031323334[Submitted Cost],Table14567891012131516171819202122232425262728293031323334[Category],$G$6,Table14567891012131516171819202122232425262728293031323334[Cost Type],$A11)</f>
        <v>0</v>
      </c>
      <c r="H11" s="77">
        <f>SUMIFS(Table14567891012131516171819202122232425262728293031323334[Submitted Cost],Table14567891012131516171819202122232425262728293031323334[Category],$H$6,Table14567891012131516171819202122232425262728293031323334[Cost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SUMIFS(Table14567891012131516171819202122232425262728293031323334[Submitted Cost],Table14567891012131516171819202122232425262728293031323334[Category],$B$6,Table14567891012131516171819202122232425262728293031323334[Cost Type],$A12)</f>
        <v>0</v>
      </c>
      <c r="C12" s="76">
        <f>SUMIFS(Table14567891012131516171819202122232425262728293031323334[Submitted Cost],Table14567891012131516171819202122232425262728293031323334[Category],$C$6,Table14567891012131516171819202122232425262728293031323334[Cost Type],$A12)</f>
        <v>0</v>
      </c>
      <c r="D12" s="76">
        <f>SUMIFS(Table14567891012131516171819202122232425262728293031323334[Submitted Cost],Table14567891012131516171819202122232425262728293031323334[Category],$D$6,Table14567891012131516171819202122232425262728293031323334[Cost Type],$A12)</f>
        <v>0</v>
      </c>
      <c r="E12" s="76">
        <f>SUMIFS(Table14567891012131516171819202122232425262728293031323334[Submitted Cost],Table14567891012131516171819202122232425262728293031323334[Category],$E$6,Table14567891012131516171819202122232425262728293031323334[Cost Type],$A12)</f>
        <v>0</v>
      </c>
      <c r="F12" s="76">
        <f>SUMIFS(Table14567891012131516171819202122232425262728293031323334[Submitted Cost],Table14567891012131516171819202122232425262728293031323334[Category],$F$6,Table14567891012131516171819202122232425262728293031323334[Cost Type],$A12)</f>
        <v>0</v>
      </c>
      <c r="G12" s="76">
        <f>SUMIFS(Table14567891012131516171819202122232425262728293031323334[Submitted Cost],Table14567891012131516171819202122232425262728293031323334[Category],$G$6,Table14567891012131516171819202122232425262728293031323334[Cost Type],$A12)</f>
        <v>0</v>
      </c>
      <c r="H12" s="77">
        <f>SUMIFS(Table14567891012131516171819202122232425262728293031323334[Submitted Cost],Table14567891012131516171819202122232425262728293031323334[Category],$H$6,Table14567891012131516171819202122232425262728293031323334[Cost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SUBTOTAL(109,Table14567891012131516171819202122232425262728293031323334[Submitted Cost])</f>
        <v>0</v>
      </c>
      <c r="F63" s="34"/>
      <c r="G63" s="34"/>
      <c r="H63" s="35">
        <f>SUBTOTAL(109,Table14567891012131516171819202122232425262728293031323334[Accepted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BA02231E-162F-4613-8675-59A9D1724B58}">
      <formula1>$B$6:$H$6</formula1>
    </dataValidation>
    <dataValidation type="list" allowBlank="1" showInputMessage="1" showErrorMessage="1" sqref="B20:B62" xr:uid="{6094BE04-53D4-41F4-B22E-8B28829BFC0A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E01B99-9A21-4D22-8C6D-76A50A4EE9B6}">
          <x14:formula1>
            <xm:f>Info!$G$1:$G$10</xm:f>
          </x14:formula1>
          <xm:sqref>G20:G62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8DFD-EBA5-4D6B-ABFC-8284A54F45C6}">
  <sheetPr codeName="Sheet38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SUMIFS(Table1456789101213151617181920212223242526272829303132333435[Submitted Cost],Table1456789101213151617181920212223242526272829303132333435[Category],$B$6,Table1456789101213151617181920212223242526272829303132333435[Cost Type],$A8)</f>
        <v>0</v>
      </c>
      <c r="C8" s="76">
        <f>SUMIFS(Table1456789101213151617181920212223242526272829303132333435[Submitted Cost],Table1456789101213151617181920212223242526272829303132333435[Category],$C$6,Table1456789101213151617181920212223242526272829303132333435[Cost Type],$A8)</f>
        <v>0</v>
      </c>
      <c r="D8" s="76">
        <f>SUMIFS(Table1456789101213151617181920212223242526272829303132333435[Submitted Cost],Table1456789101213151617181920212223242526272829303132333435[Category],$D$6,Table1456789101213151617181920212223242526272829303132333435[Cost Type],$A8)</f>
        <v>0</v>
      </c>
      <c r="E8" s="76">
        <f>SUMIFS(Table1456789101213151617181920212223242526272829303132333435[Submitted Cost],Table1456789101213151617181920212223242526272829303132333435[Category],$E$6,Table1456789101213151617181920212223242526272829303132333435[Cost Type],$A8)</f>
        <v>0</v>
      </c>
      <c r="F8" s="76">
        <f>SUMIFS(Table1456789101213151617181920212223242526272829303132333435[Submitted Cost],Table1456789101213151617181920212223242526272829303132333435[Category],$F$6,Table1456789101213151617181920212223242526272829303132333435[Cost Type],$A8)</f>
        <v>0</v>
      </c>
      <c r="G8" s="76">
        <f>SUMIFS(Table1456789101213151617181920212223242526272829303132333435[Submitted Cost],Table1456789101213151617181920212223242526272829303132333435[Category],$G$6,Table1456789101213151617181920212223242526272829303132333435[Cost Type],$A8)</f>
        <v>0</v>
      </c>
      <c r="H8" s="77">
        <f>SUMIFS(Table1456789101213151617181920212223242526272829303132333435[Submitted Cost],Table1456789101213151617181920212223242526272829303132333435[Category],$H$6,Table1456789101213151617181920212223242526272829303132333435[Cost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SUMIFS(Table1456789101213151617181920212223242526272829303132333435[Submitted Cost],Table1456789101213151617181920212223242526272829303132333435[Category],$B$6,Table1456789101213151617181920212223242526272829303132333435[Cost Type],$A9)</f>
        <v>0</v>
      </c>
      <c r="C9" s="76">
        <f>SUMIFS(Table1456789101213151617181920212223242526272829303132333435[Submitted Cost],Table1456789101213151617181920212223242526272829303132333435[Category],$C$6,Table1456789101213151617181920212223242526272829303132333435[Cost Type],$A9)</f>
        <v>0</v>
      </c>
      <c r="D9" s="76">
        <f>SUMIFS(Table1456789101213151617181920212223242526272829303132333435[Submitted Cost],Table1456789101213151617181920212223242526272829303132333435[Category],$D$6,Table1456789101213151617181920212223242526272829303132333435[Cost Type],$A9)</f>
        <v>0</v>
      </c>
      <c r="E9" s="76">
        <f>SUMIFS(Table1456789101213151617181920212223242526272829303132333435[Submitted Cost],Table1456789101213151617181920212223242526272829303132333435[Category],$E$6,Table1456789101213151617181920212223242526272829303132333435[Cost Type],$A9)</f>
        <v>0</v>
      </c>
      <c r="F9" s="76">
        <f>SUMIFS(Table1456789101213151617181920212223242526272829303132333435[Submitted Cost],Table1456789101213151617181920212223242526272829303132333435[Category],$F$6,Table1456789101213151617181920212223242526272829303132333435[Cost Type],$A9)</f>
        <v>0</v>
      </c>
      <c r="G9" s="76">
        <f>SUMIFS(Table1456789101213151617181920212223242526272829303132333435[Submitted Cost],Table1456789101213151617181920212223242526272829303132333435[Category],$G$6,Table1456789101213151617181920212223242526272829303132333435[Cost Type],$A9)</f>
        <v>0</v>
      </c>
      <c r="H9" s="77">
        <f>SUMIFS(Table1456789101213151617181920212223242526272829303132333435[Submitted Cost],Table1456789101213151617181920212223242526272829303132333435[Category],$H$6,Table1456789101213151617181920212223242526272829303132333435[Cost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SUMIFS(Table1456789101213151617181920212223242526272829303132333435[Submitted Cost],Table1456789101213151617181920212223242526272829303132333435[Category],$B$6,Table1456789101213151617181920212223242526272829303132333435[Cost Type],$A10)</f>
        <v>0</v>
      </c>
      <c r="C10" s="76">
        <f>SUMIFS(Table1456789101213151617181920212223242526272829303132333435[Submitted Cost],Table1456789101213151617181920212223242526272829303132333435[Category],$C$6,Table1456789101213151617181920212223242526272829303132333435[Cost Type],$A10)</f>
        <v>0</v>
      </c>
      <c r="D10" s="76">
        <f>SUMIFS(Table1456789101213151617181920212223242526272829303132333435[Submitted Cost],Table1456789101213151617181920212223242526272829303132333435[Category],$D$6,Table1456789101213151617181920212223242526272829303132333435[Cost Type],$A10)</f>
        <v>0</v>
      </c>
      <c r="E10" s="76">
        <f>SUMIFS(Table1456789101213151617181920212223242526272829303132333435[Submitted Cost],Table1456789101213151617181920212223242526272829303132333435[Category],$E$6,Table1456789101213151617181920212223242526272829303132333435[Cost Type],$A10)</f>
        <v>0</v>
      </c>
      <c r="F10" s="76">
        <f>SUMIFS(Table1456789101213151617181920212223242526272829303132333435[Submitted Cost],Table1456789101213151617181920212223242526272829303132333435[Category],$F$6,Table1456789101213151617181920212223242526272829303132333435[Cost Type],$A10)</f>
        <v>0</v>
      </c>
      <c r="G10" s="76">
        <f>SUMIFS(Table1456789101213151617181920212223242526272829303132333435[Submitted Cost],Table1456789101213151617181920212223242526272829303132333435[Category],$G$6,Table1456789101213151617181920212223242526272829303132333435[Cost Type],$A10)</f>
        <v>0</v>
      </c>
      <c r="H10" s="77">
        <f>SUMIFS(Table1456789101213151617181920212223242526272829303132333435[Submitted Cost],Table1456789101213151617181920212223242526272829303132333435[Category],$H$6,Table1456789101213151617181920212223242526272829303132333435[Cost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SUMIFS(Table1456789101213151617181920212223242526272829303132333435[Submitted Cost],Table1456789101213151617181920212223242526272829303132333435[Category],$B$6,Table1456789101213151617181920212223242526272829303132333435[Cost Type],$A11)</f>
        <v>0</v>
      </c>
      <c r="C11" s="76">
        <f>SUMIFS(Table1456789101213151617181920212223242526272829303132333435[Submitted Cost],Table1456789101213151617181920212223242526272829303132333435[Category],$C$6,Table1456789101213151617181920212223242526272829303132333435[Cost Type],$A11)</f>
        <v>0</v>
      </c>
      <c r="D11" s="76">
        <f>SUMIFS(Table1456789101213151617181920212223242526272829303132333435[Submitted Cost],Table1456789101213151617181920212223242526272829303132333435[Category],$D$6,Table1456789101213151617181920212223242526272829303132333435[Cost Type],$A11)</f>
        <v>0</v>
      </c>
      <c r="E11" s="76">
        <f>SUMIFS(Table1456789101213151617181920212223242526272829303132333435[Submitted Cost],Table1456789101213151617181920212223242526272829303132333435[Category],$E$6,Table1456789101213151617181920212223242526272829303132333435[Cost Type],$A11)</f>
        <v>0</v>
      </c>
      <c r="F11" s="76">
        <f>SUMIFS(Table1456789101213151617181920212223242526272829303132333435[Submitted Cost],Table1456789101213151617181920212223242526272829303132333435[Category],$F$6,Table1456789101213151617181920212223242526272829303132333435[Cost Type],$A11)</f>
        <v>0</v>
      </c>
      <c r="G11" s="76">
        <f>SUMIFS(Table1456789101213151617181920212223242526272829303132333435[Submitted Cost],Table1456789101213151617181920212223242526272829303132333435[Category],$G$6,Table1456789101213151617181920212223242526272829303132333435[Cost Type],$A11)</f>
        <v>0</v>
      </c>
      <c r="H11" s="77">
        <f>SUMIFS(Table1456789101213151617181920212223242526272829303132333435[Submitted Cost],Table1456789101213151617181920212223242526272829303132333435[Category],$H$6,Table1456789101213151617181920212223242526272829303132333435[Cost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SUMIFS(Table1456789101213151617181920212223242526272829303132333435[Submitted Cost],Table1456789101213151617181920212223242526272829303132333435[Category],$B$6,Table1456789101213151617181920212223242526272829303132333435[Cost Type],$A12)</f>
        <v>0</v>
      </c>
      <c r="C12" s="76">
        <f>SUMIFS(Table1456789101213151617181920212223242526272829303132333435[Submitted Cost],Table1456789101213151617181920212223242526272829303132333435[Category],$C$6,Table1456789101213151617181920212223242526272829303132333435[Cost Type],$A12)</f>
        <v>0</v>
      </c>
      <c r="D12" s="76">
        <f>SUMIFS(Table1456789101213151617181920212223242526272829303132333435[Submitted Cost],Table1456789101213151617181920212223242526272829303132333435[Category],$D$6,Table1456789101213151617181920212223242526272829303132333435[Cost Type],$A12)</f>
        <v>0</v>
      </c>
      <c r="E12" s="76">
        <f>SUMIFS(Table1456789101213151617181920212223242526272829303132333435[Submitted Cost],Table1456789101213151617181920212223242526272829303132333435[Category],$E$6,Table1456789101213151617181920212223242526272829303132333435[Cost Type],$A12)</f>
        <v>0</v>
      </c>
      <c r="F12" s="76">
        <f>SUMIFS(Table1456789101213151617181920212223242526272829303132333435[Submitted Cost],Table1456789101213151617181920212223242526272829303132333435[Category],$F$6,Table1456789101213151617181920212223242526272829303132333435[Cost Type],$A12)</f>
        <v>0</v>
      </c>
      <c r="G12" s="76">
        <f>SUMIFS(Table1456789101213151617181920212223242526272829303132333435[Submitted Cost],Table1456789101213151617181920212223242526272829303132333435[Category],$G$6,Table1456789101213151617181920212223242526272829303132333435[Cost Type],$A12)</f>
        <v>0</v>
      </c>
      <c r="H12" s="77">
        <f>SUMIFS(Table1456789101213151617181920212223242526272829303132333435[Submitted Cost],Table1456789101213151617181920212223242526272829303132333435[Category],$H$6,Table1456789101213151617181920212223242526272829303132333435[Cost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SUBTOTAL(109,Table1456789101213151617181920212223242526272829303132333435[Submitted Cost])</f>
        <v>0</v>
      </c>
      <c r="F63" s="34"/>
      <c r="G63" s="34"/>
      <c r="H63" s="35">
        <f>SUBTOTAL(109,Table1456789101213151617181920212223242526272829303132333435[Accepted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50D80DBA-5111-4ADC-9752-A23A1534E313}">
      <formula1>$A$8:$A$12</formula1>
    </dataValidation>
    <dataValidation type="list" allowBlank="1" showInputMessage="1" showErrorMessage="1" sqref="A20:A62" xr:uid="{529EBBE6-0F7F-4CAF-B19B-108B32798925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3371E0-5EF6-40E5-B587-EBCDCAE61717}">
          <x14:formula1>
            <xm:f>Info!$G$1:$G$10</xm:f>
          </x14:formula1>
          <xm:sqref>G20:G62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E332-7620-44AE-B217-518C228D3A8F}">
  <sheetPr codeName="Sheet39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SUMIFS(Table145678910121315161718192021222324252627282930313233343536[Submitted Cost],Table145678910121315161718192021222324252627282930313233343536[Category],$B$6,Table145678910121315161718192021222324252627282930313233343536[Cost Type],$A8)</f>
        <v>0</v>
      </c>
      <c r="C8" s="76">
        <f>SUMIFS(Table145678910121315161718192021222324252627282930313233343536[Submitted Cost],Table145678910121315161718192021222324252627282930313233343536[Category],$C$6,Table145678910121315161718192021222324252627282930313233343536[Cost Type],$A8)</f>
        <v>0</v>
      </c>
      <c r="D8" s="76">
        <f>SUMIFS(Table145678910121315161718192021222324252627282930313233343536[Submitted Cost],Table145678910121315161718192021222324252627282930313233343536[Category],$D$6,Table145678910121315161718192021222324252627282930313233343536[Cost Type],$A8)</f>
        <v>0</v>
      </c>
      <c r="E8" s="76">
        <f>SUMIFS(Table145678910121315161718192021222324252627282930313233343536[Submitted Cost],Table145678910121315161718192021222324252627282930313233343536[Category],$E$6,Table145678910121315161718192021222324252627282930313233343536[Cost Type],$A8)</f>
        <v>0</v>
      </c>
      <c r="F8" s="76">
        <f>SUMIFS(Table145678910121315161718192021222324252627282930313233343536[Submitted Cost],Table145678910121315161718192021222324252627282930313233343536[Category],$F$6,Table145678910121315161718192021222324252627282930313233343536[Cost Type],$A8)</f>
        <v>0</v>
      </c>
      <c r="G8" s="76">
        <f>SUMIFS(Table145678910121315161718192021222324252627282930313233343536[Submitted Cost],Table145678910121315161718192021222324252627282930313233343536[Category],$G$6,Table145678910121315161718192021222324252627282930313233343536[Cost Type],$A8)</f>
        <v>0</v>
      </c>
      <c r="H8" s="77">
        <f>SUMIFS(Table145678910121315161718192021222324252627282930313233343536[Submitted Cost],Table145678910121315161718192021222324252627282930313233343536[Category],$H$6,Table145678910121315161718192021222324252627282930313233343536[Cost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SUMIFS(Table145678910121315161718192021222324252627282930313233343536[Submitted Cost],Table145678910121315161718192021222324252627282930313233343536[Category],$B$6,Table145678910121315161718192021222324252627282930313233343536[Cost Type],$A9)</f>
        <v>0</v>
      </c>
      <c r="C9" s="76">
        <f>SUMIFS(Table145678910121315161718192021222324252627282930313233343536[Submitted Cost],Table145678910121315161718192021222324252627282930313233343536[Category],$C$6,Table145678910121315161718192021222324252627282930313233343536[Cost Type],$A9)</f>
        <v>0</v>
      </c>
      <c r="D9" s="76">
        <f>SUMIFS(Table145678910121315161718192021222324252627282930313233343536[Submitted Cost],Table145678910121315161718192021222324252627282930313233343536[Category],$D$6,Table145678910121315161718192021222324252627282930313233343536[Cost Type],$A9)</f>
        <v>0</v>
      </c>
      <c r="E9" s="76">
        <f>SUMIFS(Table145678910121315161718192021222324252627282930313233343536[Submitted Cost],Table145678910121315161718192021222324252627282930313233343536[Category],$E$6,Table145678910121315161718192021222324252627282930313233343536[Cost Type],$A9)</f>
        <v>0</v>
      </c>
      <c r="F9" s="76">
        <f>SUMIFS(Table145678910121315161718192021222324252627282930313233343536[Submitted Cost],Table145678910121315161718192021222324252627282930313233343536[Category],$F$6,Table145678910121315161718192021222324252627282930313233343536[Cost Type],$A9)</f>
        <v>0</v>
      </c>
      <c r="G9" s="76">
        <f>SUMIFS(Table145678910121315161718192021222324252627282930313233343536[Submitted Cost],Table145678910121315161718192021222324252627282930313233343536[Category],$G$6,Table145678910121315161718192021222324252627282930313233343536[Cost Type],$A9)</f>
        <v>0</v>
      </c>
      <c r="H9" s="77">
        <f>SUMIFS(Table145678910121315161718192021222324252627282930313233343536[Submitted Cost],Table145678910121315161718192021222324252627282930313233343536[Category],$H$6,Table145678910121315161718192021222324252627282930313233343536[Cost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SUMIFS(Table145678910121315161718192021222324252627282930313233343536[Submitted Cost],Table145678910121315161718192021222324252627282930313233343536[Category],$B$6,Table145678910121315161718192021222324252627282930313233343536[Cost Type],$A10)</f>
        <v>0</v>
      </c>
      <c r="C10" s="76">
        <f>SUMIFS(Table145678910121315161718192021222324252627282930313233343536[Submitted Cost],Table145678910121315161718192021222324252627282930313233343536[Category],$C$6,Table145678910121315161718192021222324252627282930313233343536[Cost Type],$A10)</f>
        <v>0</v>
      </c>
      <c r="D10" s="76">
        <f>SUMIFS(Table145678910121315161718192021222324252627282930313233343536[Submitted Cost],Table145678910121315161718192021222324252627282930313233343536[Category],$D$6,Table145678910121315161718192021222324252627282930313233343536[Cost Type],$A10)</f>
        <v>0</v>
      </c>
      <c r="E10" s="76">
        <f>SUMIFS(Table145678910121315161718192021222324252627282930313233343536[Submitted Cost],Table145678910121315161718192021222324252627282930313233343536[Category],$E$6,Table145678910121315161718192021222324252627282930313233343536[Cost Type],$A10)</f>
        <v>0</v>
      </c>
      <c r="F10" s="76">
        <f>SUMIFS(Table145678910121315161718192021222324252627282930313233343536[Submitted Cost],Table145678910121315161718192021222324252627282930313233343536[Category],$F$6,Table145678910121315161718192021222324252627282930313233343536[Cost Type],$A10)</f>
        <v>0</v>
      </c>
      <c r="G10" s="76">
        <f>SUMIFS(Table145678910121315161718192021222324252627282930313233343536[Submitted Cost],Table145678910121315161718192021222324252627282930313233343536[Category],$G$6,Table145678910121315161718192021222324252627282930313233343536[Cost Type],$A10)</f>
        <v>0</v>
      </c>
      <c r="H10" s="77">
        <f>SUMIFS(Table145678910121315161718192021222324252627282930313233343536[Submitted Cost],Table145678910121315161718192021222324252627282930313233343536[Category],$H$6,Table145678910121315161718192021222324252627282930313233343536[Cost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SUMIFS(Table145678910121315161718192021222324252627282930313233343536[Submitted Cost],Table145678910121315161718192021222324252627282930313233343536[Category],$B$6,Table145678910121315161718192021222324252627282930313233343536[Cost Type],$A11)</f>
        <v>0</v>
      </c>
      <c r="C11" s="76">
        <f>SUMIFS(Table145678910121315161718192021222324252627282930313233343536[Submitted Cost],Table145678910121315161718192021222324252627282930313233343536[Category],$C$6,Table145678910121315161718192021222324252627282930313233343536[Cost Type],$A11)</f>
        <v>0</v>
      </c>
      <c r="D11" s="76">
        <f>SUMIFS(Table145678910121315161718192021222324252627282930313233343536[Submitted Cost],Table145678910121315161718192021222324252627282930313233343536[Category],$D$6,Table145678910121315161718192021222324252627282930313233343536[Cost Type],$A11)</f>
        <v>0</v>
      </c>
      <c r="E11" s="76">
        <f>SUMIFS(Table145678910121315161718192021222324252627282930313233343536[Submitted Cost],Table145678910121315161718192021222324252627282930313233343536[Category],$E$6,Table145678910121315161718192021222324252627282930313233343536[Cost Type],$A11)</f>
        <v>0</v>
      </c>
      <c r="F11" s="76">
        <f>SUMIFS(Table145678910121315161718192021222324252627282930313233343536[Submitted Cost],Table145678910121315161718192021222324252627282930313233343536[Category],$F$6,Table145678910121315161718192021222324252627282930313233343536[Cost Type],$A11)</f>
        <v>0</v>
      </c>
      <c r="G11" s="76">
        <f>SUMIFS(Table145678910121315161718192021222324252627282930313233343536[Submitted Cost],Table145678910121315161718192021222324252627282930313233343536[Category],$G$6,Table145678910121315161718192021222324252627282930313233343536[Cost Type],$A11)</f>
        <v>0</v>
      </c>
      <c r="H11" s="77">
        <f>SUMIFS(Table145678910121315161718192021222324252627282930313233343536[Submitted Cost],Table145678910121315161718192021222324252627282930313233343536[Category],$H$6,Table145678910121315161718192021222324252627282930313233343536[Cost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SUMIFS(Table145678910121315161718192021222324252627282930313233343536[Submitted Cost],Table145678910121315161718192021222324252627282930313233343536[Category],$B$6,Table145678910121315161718192021222324252627282930313233343536[Cost Type],$A12)</f>
        <v>0</v>
      </c>
      <c r="C12" s="76">
        <f>SUMIFS(Table145678910121315161718192021222324252627282930313233343536[Submitted Cost],Table145678910121315161718192021222324252627282930313233343536[Category],$C$6,Table145678910121315161718192021222324252627282930313233343536[Cost Type],$A12)</f>
        <v>0</v>
      </c>
      <c r="D12" s="76">
        <f>SUMIFS(Table145678910121315161718192021222324252627282930313233343536[Submitted Cost],Table145678910121315161718192021222324252627282930313233343536[Category],$D$6,Table145678910121315161718192021222324252627282930313233343536[Cost Type],$A12)</f>
        <v>0</v>
      </c>
      <c r="E12" s="76">
        <f>SUMIFS(Table145678910121315161718192021222324252627282930313233343536[Submitted Cost],Table145678910121315161718192021222324252627282930313233343536[Category],$E$6,Table145678910121315161718192021222324252627282930313233343536[Cost Type],$A12)</f>
        <v>0</v>
      </c>
      <c r="F12" s="76">
        <f>SUMIFS(Table145678910121315161718192021222324252627282930313233343536[Submitted Cost],Table145678910121315161718192021222324252627282930313233343536[Category],$F$6,Table145678910121315161718192021222324252627282930313233343536[Cost Type],$A12)</f>
        <v>0</v>
      </c>
      <c r="G12" s="76">
        <f>SUMIFS(Table145678910121315161718192021222324252627282930313233343536[Submitted Cost],Table145678910121315161718192021222324252627282930313233343536[Category],$G$6,Table145678910121315161718192021222324252627282930313233343536[Cost Type],$A12)</f>
        <v>0</v>
      </c>
      <c r="H12" s="77">
        <f>SUMIFS(Table145678910121315161718192021222324252627282930313233343536[Submitted Cost],Table145678910121315161718192021222324252627282930313233343536[Category],$H$6,Table145678910121315161718192021222324252627282930313233343536[Cost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SUBTOTAL(109,Table145678910121315161718192021222324252627282930313233343536[Submitted Cost])</f>
        <v>0</v>
      </c>
      <c r="F63" s="34"/>
      <c r="G63" s="34"/>
      <c r="H63" s="35">
        <f>SUBTOTAL(109,Table145678910121315161718192021222324252627282930313233343536[Accepted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E9483454-3F6B-457D-A214-F84507BCB54A}">
      <formula1>$B$6:$H$6</formula1>
    </dataValidation>
    <dataValidation type="list" allowBlank="1" showInputMessage="1" showErrorMessage="1" sqref="B20:B62" xr:uid="{07FC6115-6599-41C4-A66F-F1C4A9C52CC2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C57FA4-4413-4B13-81AA-271AB09CE83B}">
          <x14:formula1>
            <xm:f>Info!$G$1:$G$10</xm:f>
          </x14:formula1>
          <xm:sqref>G20:G62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4320-95F8-4029-BFC9-B3518C54E3AD}">
  <sheetPr codeName="Sheet11">
    <tabColor rgb="FFFFFF00"/>
    <pageSetUpPr fitToPage="1"/>
  </sheetPr>
  <dimension ref="A1:J65"/>
  <sheetViews>
    <sheetView showGridLines="0" zoomScale="80" zoomScaleNormal="80" workbookViewId="0">
      <selection activeCell="D37" sqref="D37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0</v>
      </c>
      <c r="B1" s="120" t="s">
        <v>162</v>
      </c>
      <c r="C1" s="121"/>
      <c r="D1" s="121"/>
      <c r="E1" s="122"/>
      <c r="F1" s="21" t="s">
        <v>107</v>
      </c>
      <c r="G1" s="123" t="s">
        <v>161</v>
      </c>
      <c r="H1" s="123"/>
      <c r="I1" s="123"/>
      <c r="J1" s="86"/>
    </row>
    <row r="2" spans="1:10" x14ac:dyDescent="0.25">
      <c r="A2" s="21" t="s">
        <v>1</v>
      </c>
      <c r="B2" s="124" t="s">
        <v>159</v>
      </c>
      <c r="C2" s="124"/>
      <c r="D2" s="124"/>
      <c r="E2" s="124"/>
      <c r="F2" s="21" t="s">
        <v>13</v>
      </c>
      <c r="G2" s="125">
        <v>8505551212</v>
      </c>
      <c r="H2" s="125"/>
      <c r="I2" s="125"/>
      <c r="J2" s="87"/>
    </row>
    <row r="3" spans="1:10" x14ac:dyDescent="0.25">
      <c r="A3" s="21" t="s">
        <v>2</v>
      </c>
      <c r="B3" s="126">
        <v>44105</v>
      </c>
      <c r="C3" s="127"/>
      <c r="D3" s="127"/>
      <c r="E3" s="128"/>
      <c r="F3" s="21" t="s">
        <v>110</v>
      </c>
      <c r="G3" s="129" t="s">
        <v>163</v>
      </c>
      <c r="H3" s="123"/>
      <c r="I3" s="123"/>
      <c r="J3" s="86"/>
    </row>
    <row r="4" spans="1:10" x14ac:dyDescent="0.25">
      <c r="A4" s="21" t="s">
        <v>3</v>
      </c>
      <c r="B4" s="88">
        <v>44089</v>
      </c>
      <c r="C4" s="23" t="s">
        <v>101</v>
      </c>
      <c r="D4" s="88">
        <v>44104</v>
      </c>
      <c r="E4" s="22"/>
    </row>
    <row r="5" spans="1:10" x14ac:dyDescent="0.25">
      <c r="A5" s="21" t="s">
        <v>30</v>
      </c>
      <c r="B5" s="115" t="s">
        <v>160</v>
      </c>
      <c r="C5" s="116"/>
      <c r="D5" s="116"/>
      <c r="E5" s="24"/>
    </row>
    <row r="7" spans="1:10" x14ac:dyDescent="0.25">
      <c r="B7" s="25" t="s">
        <v>6</v>
      </c>
      <c r="C7" s="25" t="s">
        <v>7</v>
      </c>
      <c r="D7" s="25" t="s">
        <v>200</v>
      </c>
      <c r="E7" s="25" t="s">
        <v>201</v>
      </c>
      <c r="F7" s="25" t="s">
        <v>202</v>
      </c>
      <c r="G7" s="25" t="s">
        <v>203</v>
      </c>
      <c r="H7" s="25" t="s">
        <v>204</v>
      </c>
      <c r="I7" s="25" t="s">
        <v>8</v>
      </c>
      <c r="J7" s="25"/>
    </row>
    <row r="8" spans="1:10" x14ac:dyDescent="0.25">
      <c r="B8" s="25" t="s">
        <v>10</v>
      </c>
      <c r="C8" s="25" t="s">
        <v>10</v>
      </c>
      <c r="D8" s="25" t="s">
        <v>10</v>
      </c>
      <c r="E8" s="25" t="s">
        <v>10</v>
      </c>
      <c r="F8" s="25" t="s">
        <v>10</v>
      </c>
      <c r="G8" s="25" t="s">
        <v>10</v>
      </c>
      <c r="H8" s="25" t="s">
        <v>10</v>
      </c>
      <c r="I8" s="25" t="s">
        <v>10</v>
      </c>
      <c r="J8" s="25"/>
    </row>
    <row r="9" spans="1:10" x14ac:dyDescent="0.25">
      <c r="A9" s="20" t="s">
        <v>114</v>
      </c>
      <c r="B9" s="38">
        <f>SUMIFS(Table114[Submitted Cost],Table114[Category],$B$7,Table114[Cost Type],$A9)</f>
        <v>12000</v>
      </c>
      <c r="C9" s="38">
        <f>SUMIFS(Table114[Submitted Cost],Table114[Category],$C$7,Table114[Cost Type],$A9)</f>
        <v>225000</v>
      </c>
      <c r="D9" s="38">
        <f>SUMIFS(Table114[Submitted Cost],Table114[Category],$D$7,Table114[Cost Type],$A9)</f>
        <v>0</v>
      </c>
      <c r="E9" s="38">
        <f>SUMIFS(Table114[Submitted Cost],Table114[Category],$E$7,Table114[Cost Type],$A9)</f>
        <v>0</v>
      </c>
      <c r="F9" s="38">
        <f>SUMIFS(Table114[Submitted Cost],Table114[Category],$F$7,Table114[Cost Type],$A9)</f>
        <v>0</v>
      </c>
      <c r="G9" s="38">
        <f>SUMIFS(Table114[Submitted Cost],Table114[Category],$G$7,Table114[Cost Type],$A9)</f>
        <v>0</v>
      </c>
      <c r="H9" s="44">
        <f>SUMIFS(Table114[Submitted Cost],Table114[Category],$H$7,Table114[Cost Type],$A9)</f>
        <v>0</v>
      </c>
      <c r="I9" s="45">
        <f t="shared" ref="I9:I13" si="0">B9+C9+D9+E9+F9+G9+H9</f>
        <v>237000</v>
      </c>
      <c r="J9" s="42"/>
    </row>
    <row r="10" spans="1:10" x14ac:dyDescent="0.25">
      <c r="A10" s="20" t="s">
        <v>115</v>
      </c>
      <c r="B10" s="38">
        <f>SUMIFS(Table114[Submitted Cost],Table114[Category],$B$7,Table114[Cost Type],$A10)</f>
        <v>0</v>
      </c>
      <c r="C10" s="38">
        <f>SUMIFS(Table114[Submitted Cost],Table114[Category],$C$7,Table114[Cost Type],$A10)</f>
        <v>0</v>
      </c>
      <c r="D10" s="38">
        <f>SUMIFS(Table114[Submitted Cost],Table114[Category],$D$7,Table114[Cost Type],$A10)</f>
        <v>0</v>
      </c>
      <c r="E10" s="38">
        <f>SUMIFS(Table114[Submitted Cost],Table114[Category],$E$7,Table114[Cost Type],$A10)</f>
        <v>0</v>
      </c>
      <c r="F10" s="38">
        <f>SUMIFS(Table114[Submitted Cost],Table114[Category],$F$7,Table114[Cost Type],$A10)</f>
        <v>0</v>
      </c>
      <c r="G10" s="38">
        <f>SUMIFS(Table114[Submitted Cost],Table114[Category],$G$7,Table114[Cost Type],$A10)</f>
        <v>0</v>
      </c>
      <c r="H10" s="44">
        <f>SUMIFS(Table114[Submitted Cost],Table114[Category],$H$7,Table114[Cost Type],$A10)</f>
        <v>0</v>
      </c>
      <c r="I10" s="45">
        <f t="shared" si="0"/>
        <v>0</v>
      </c>
      <c r="J10" s="42"/>
    </row>
    <row r="11" spans="1:10" x14ac:dyDescent="0.25">
      <c r="A11" s="20" t="s">
        <v>4</v>
      </c>
      <c r="B11" s="38">
        <f>SUMIFS(Table114[Submitted Cost],Table114[Category],$B$7,Table114[Cost Type],$A11)</f>
        <v>0</v>
      </c>
      <c r="C11" s="38">
        <f>SUMIFS(Table114[Submitted Cost],Table114[Category],$C$7,Table114[Cost Type],$A11)</f>
        <v>0</v>
      </c>
      <c r="D11" s="38">
        <f>SUMIFS(Table114[Submitted Cost],Table114[Category],$D$7,Table114[Cost Type],$A11)</f>
        <v>0</v>
      </c>
      <c r="E11" s="38">
        <f>SUMIFS(Table114[Submitted Cost],Table114[Category],$E$7,Table114[Cost Type],$A11)</f>
        <v>0</v>
      </c>
      <c r="F11" s="38">
        <f>SUMIFS(Table114[Submitted Cost],Table114[Category],$F$7,Table114[Cost Type],$A11)</f>
        <v>0</v>
      </c>
      <c r="G11" s="38">
        <f>SUMIFS(Table114[Submitted Cost],Table114[Category],$G$7,Table114[Cost Type],$A11)</f>
        <v>0</v>
      </c>
      <c r="H11" s="44">
        <f>SUMIFS(Table114[Submitted Cost],Table114[Category],$H$7,Table114[Cost Type],$A11)</f>
        <v>0</v>
      </c>
      <c r="I11" s="45">
        <f t="shared" si="0"/>
        <v>0</v>
      </c>
      <c r="J11" s="42"/>
    </row>
    <row r="12" spans="1:10" x14ac:dyDescent="0.25">
      <c r="A12" s="20" t="s">
        <v>116</v>
      </c>
      <c r="B12" s="38">
        <f>SUMIFS(Table114[Submitted Cost],Table114[Category],$B$7,Table114[Cost Type],$A12)</f>
        <v>0</v>
      </c>
      <c r="C12" s="38">
        <f>SUMIFS(Table114[Submitted Cost],Table114[Category],$C$7,Table114[Cost Type],$A12)</f>
        <v>80000</v>
      </c>
      <c r="D12" s="38">
        <f>SUMIFS(Table114[Submitted Cost],Table114[Category],$D$7,Table114[Cost Type],$A12)</f>
        <v>0</v>
      </c>
      <c r="E12" s="38">
        <f>SUMIFS(Table114[Submitted Cost],Table114[Category],$E$7,Table114[Cost Type],$A12)</f>
        <v>0</v>
      </c>
      <c r="F12" s="38">
        <f>SUMIFS(Table114[Submitted Cost],Table114[Category],$F$7,Table114[Cost Type],$A12)</f>
        <v>0</v>
      </c>
      <c r="G12" s="38">
        <f>SUMIFS(Table114[Submitted Cost],Table114[Category],$G$7,Table114[Cost Type],$A12)</f>
        <v>0</v>
      </c>
      <c r="H12" s="44">
        <f>SUMIFS(Table114[Submitted Cost],Table114[Category],$H$7,Table114[Cost Type],$A12)</f>
        <v>0</v>
      </c>
      <c r="I12" s="45">
        <f t="shared" si="0"/>
        <v>80000</v>
      </c>
      <c r="J12" s="42"/>
    </row>
    <row r="13" spans="1:10" x14ac:dyDescent="0.25">
      <c r="A13" s="20" t="s">
        <v>5</v>
      </c>
      <c r="B13" s="38">
        <f>SUMIFS(Table114[Submitted Cost],Table114[Category],$B$7,Table114[Cost Type],$A13)</f>
        <v>0</v>
      </c>
      <c r="C13" s="38">
        <f>SUMIFS(Table114[Submitted Cost],Table114[Category],$C$7,Table114[Cost Type],$A13)</f>
        <v>112000</v>
      </c>
      <c r="D13" s="38">
        <f>SUMIFS(Table114[Submitted Cost],Table114[Category],$D$7,Table114[Cost Type],$A13)</f>
        <v>0</v>
      </c>
      <c r="E13" s="38">
        <f>SUMIFS(Table114[Submitted Cost],Table114[Category],$E$7,Table114[Cost Type],$A13)</f>
        <v>0</v>
      </c>
      <c r="F13" s="38">
        <f>SUMIFS(Table114[Submitted Cost],Table114[Category],$F$7,Table114[Cost Type],$A13)</f>
        <v>0</v>
      </c>
      <c r="G13" s="38">
        <f>SUMIFS(Table114[Submitted Cost],Table114[Category],$G$7,Table114[Cost Type],$A13)</f>
        <v>0</v>
      </c>
      <c r="H13" s="44">
        <f>SUMIFS(Table114[Submitted Cost],Table114[Category],$H$7,Table114[Cost Type],$A13)</f>
        <v>0</v>
      </c>
      <c r="I13" s="45">
        <f t="shared" si="0"/>
        <v>112000</v>
      </c>
      <c r="J13" s="42"/>
    </row>
    <row r="14" spans="1:10" x14ac:dyDescent="0.25">
      <c r="B14" s="16"/>
      <c r="C14" s="16"/>
      <c r="D14" s="16"/>
      <c r="E14" s="16"/>
      <c r="F14" s="16"/>
      <c r="G14" s="16"/>
      <c r="H14" s="16"/>
      <c r="I14" s="16"/>
      <c r="J14" s="43"/>
    </row>
    <row r="15" spans="1:10" x14ac:dyDescent="0.25">
      <c r="A15" s="21" t="s">
        <v>11</v>
      </c>
      <c r="B15" s="15">
        <f t="shared" ref="B15:I15" si="1">SUM(B9:B13)</f>
        <v>12000</v>
      </c>
      <c r="C15" s="15">
        <f t="shared" si="1"/>
        <v>417000</v>
      </c>
      <c r="D15" s="15">
        <f t="shared" si="1"/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41">
        <f t="shared" si="1"/>
        <v>0</v>
      </c>
      <c r="I15" s="45">
        <f t="shared" si="1"/>
        <v>429000</v>
      </c>
      <c r="J15" s="42"/>
    </row>
    <row r="16" spans="1:10" x14ac:dyDescent="0.25">
      <c r="A16" s="21" t="s">
        <v>8</v>
      </c>
      <c r="B16" s="15">
        <f t="shared" ref="B16:I16" si="2">SUM(B15:B15)</f>
        <v>12000</v>
      </c>
      <c r="C16" s="15">
        <f t="shared" si="2"/>
        <v>417000</v>
      </c>
      <c r="D16" s="15">
        <f t="shared" si="2"/>
        <v>0</v>
      </c>
      <c r="E16" s="15">
        <f t="shared" si="2"/>
        <v>0</v>
      </c>
      <c r="F16" s="15">
        <f t="shared" si="2"/>
        <v>0</v>
      </c>
      <c r="G16" s="15">
        <f t="shared" si="2"/>
        <v>0</v>
      </c>
      <c r="H16" s="41">
        <f t="shared" si="2"/>
        <v>0</v>
      </c>
      <c r="I16" s="45">
        <f t="shared" si="2"/>
        <v>429000</v>
      </c>
      <c r="J16" s="42"/>
    </row>
    <row r="17" spans="1:10" x14ac:dyDescent="0.25">
      <c r="A17" s="26"/>
    </row>
    <row r="19" spans="1:10" x14ac:dyDescent="0.25">
      <c r="A19" s="117" t="s">
        <v>150</v>
      </c>
      <c r="B19" s="118"/>
      <c r="C19" s="118"/>
      <c r="D19" s="118"/>
      <c r="E19" s="118"/>
      <c r="F19" s="118"/>
      <c r="G19" s="119" t="s">
        <v>123</v>
      </c>
      <c r="H19" s="119"/>
      <c r="I19" s="119"/>
      <c r="J19" s="119"/>
    </row>
    <row r="20" spans="1:10" x14ac:dyDescent="0.25">
      <c r="A20" s="67" t="s">
        <v>117</v>
      </c>
      <c r="B20" s="68" t="s">
        <v>118</v>
      </c>
      <c r="C20" s="68" t="s">
        <v>120</v>
      </c>
      <c r="D20" s="68" t="s">
        <v>119</v>
      </c>
      <c r="E20" s="68" t="s">
        <v>151</v>
      </c>
      <c r="F20" s="68" t="s">
        <v>133</v>
      </c>
      <c r="G20" s="32" t="s">
        <v>130</v>
      </c>
      <c r="H20" s="32" t="s">
        <v>131</v>
      </c>
      <c r="I20" s="32" t="s">
        <v>149</v>
      </c>
      <c r="J20" s="32" t="s">
        <v>132</v>
      </c>
    </row>
    <row r="21" spans="1:10" s="84" customFormat="1" ht="12.75" x14ac:dyDescent="0.2">
      <c r="A21" s="83" t="s">
        <v>6</v>
      </c>
      <c r="B21" s="89" t="s">
        <v>114</v>
      </c>
      <c r="C21" s="89" t="s">
        <v>134</v>
      </c>
      <c r="D21" s="89" t="s">
        <v>152</v>
      </c>
      <c r="E21" s="90">
        <v>12000</v>
      </c>
      <c r="F21" s="91" t="s">
        <v>199</v>
      </c>
      <c r="G21" s="91" t="s">
        <v>148</v>
      </c>
      <c r="H21" s="92">
        <v>8000</v>
      </c>
      <c r="I21" s="92">
        <v>4000</v>
      </c>
      <c r="J21" s="93" t="s">
        <v>153</v>
      </c>
    </row>
    <row r="22" spans="1:10" s="84" customFormat="1" ht="12.75" x14ac:dyDescent="0.2">
      <c r="A22" s="83" t="s">
        <v>7</v>
      </c>
      <c r="B22" s="89" t="s">
        <v>114</v>
      </c>
      <c r="C22" s="89" t="s">
        <v>135</v>
      </c>
      <c r="D22" s="89" t="s">
        <v>136</v>
      </c>
      <c r="E22" s="90">
        <v>225000</v>
      </c>
      <c r="F22" s="91" t="s">
        <v>198</v>
      </c>
      <c r="G22" s="91" t="s">
        <v>144</v>
      </c>
      <c r="H22" s="94">
        <v>0</v>
      </c>
      <c r="I22" s="94">
        <v>225000</v>
      </c>
      <c r="J22" s="95" t="s">
        <v>157</v>
      </c>
    </row>
    <row r="23" spans="1:10" s="84" customFormat="1" ht="12.75" x14ac:dyDescent="0.2">
      <c r="A23" s="83" t="s">
        <v>7</v>
      </c>
      <c r="B23" s="89" t="s">
        <v>5</v>
      </c>
      <c r="C23" s="89" t="s">
        <v>135</v>
      </c>
      <c r="D23" s="89" t="s">
        <v>137</v>
      </c>
      <c r="E23" s="90">
        <v>112000</v>
      </c>
      <c r="F23" s="91" t="s">
        <v>197</v>
      </c>
      <c r="G23" s="91" t="s">
        <v>158</v>
      </c>
      <c r="H23" s="94">
        <v>0</v>
      </c>
      <c r="I23" s="94">
        <v>0</v>
      </c>
      <c r="J23" s="95" t="s">
        <v>164</v>
      </c>
    </row>
    <row r="24" spans="1:10" s="84" customFormat="1" ht="12.75" x14ac:dyDescent="0.2">
      <c r="A24" s="83" t="s">
        <v>7</v>
      </c>
      <c r="B24" s="89" t="s">
        <v>116</v>
      </c>
      <c r="C24" s="89" t="s">
        <v>135</v>
      </c>
      <c r="D24" s="89" t="s">
        <v>138</v>
      </c>
      <c r="E24" s="90">
        <v>60000</v>
      </c>
      <c r="F24" s="89" t="s">
        <v>196</v>
      </c>
      <c r="G24" s="89" t="s">
        <v>147</v>
      </c>
      <c r="H24" s="94">
        <v>60000</v>
      </c>
      <c r="I24" s="96">
        <v>0</v>
      </c>
      <c r="J24" s="95"/>
    </row>
    <row r="25" spans="1:10" s="84" customFormat="1" ht="12.75" x14ac:dyDescent="0.2">
      <c r="A25" s="83" t="s">
        <v>7</v>
      </c>
      <c r="B25" s="89" t="s">
        <v>116</v>
      </c>
      <c r="C25" s="89" t="s">
        <v>134</v>
      </c>
      <c r="D25" s="89" t="s">
        <v>139</v>
      </c>
      <c r="E25" s="90">
        <v>20000</v>
      </c>
      <c r="F25" s="89"/>
      <c r="G25" s="89" t="s">
        <v>122</v>
      </c>
      <c r="H25" s="94">
        <v>0</v>
      </c>
      <c r="I25" s="96">
        <v>20000</v>
      </c>
      <c r="J25" s="95" t="s">
        <v>140</v>
      </c>
    </row>
    <row r="26" spans="1:10" s="84" customFormat="1" ht="12.75" x14ac:dyDescent="0.2">
      <c r="A26" s="83"/>
      <c r="B26" s="89"/>
      <c r="C26" s="89"/>
      <c r="D26" s="89"/>
      <c r="E26" s="90"/>
      <c r="F26" s="89"/>
      <c r="G26" s="89"/>
      <c r="H26" s="94">
        <v>0</v>
      </c>
      <c r="I26" s="94">
        <v>0</v>
      </c>
      <c r="J26" s="95"/>
    </row>
    <row r="27" spans="1:10" s="84" customFormat="1" ht="12.75" x14ac:dyDescent="0.2">
      <c r="A27" s="83"/>
      <c r="B27" s="89"/>
      <c r="C27" s="89"/>
      <c r="D27" s="89"/>
      <c r="E27" s="90"/>
      <c r="F27" s="89"/>
      <c r="G27" s="89"/>
      <c r="H27" s="94">
        <v>0</v>
      </c>
      <c r="I27" s="94">
        <v>0</v>
      </c>
      <c r="J27" s="95"/>
    </row>
    <row r="28" spans="1:10" s="84" customFormat="1" ht="12.75" x14ac:dyDescent="0.2">
      <c r="A28" s="83"/>
      <c r="B28" s="89"/>
      <c r="C28" s="89"/>
      <c r="D28" s="89"/>
      <c r="E28" s="90"/>
      <c r="F28" s="89"/>
      <c r="G28" s="89"/>
      <c r="H28" s="94">
        <v>0</v>
      </c>
      <c r="I28" s="94">
        <v>0</v>
      </c>
      <c r="J28" s="95"/>
    </row>
    <row r="29" spans="1:10" s="84" customFormat="1" ht="12.75" x14ac:dyDescent="0.2">
      <c r="A29" s="83"/>
      <c r="B29" s="89"/>
      <c r="C29" s="89"/>
      <c r="D29" s="89"/>
      <c r="E29" s="90"/>
      <c r="F29" s="89"/>
      <c r="G29" s="89"/>
      <c r="H29" s="94">
        <v>0</v>
      </c>
      <c r="I29" s="94">
        <v>0</v>
      </c>
      <c r="J29" s="95"/>
    </row>
    <row r="30" spans="1:10" s="84" customFormat="1" ht="12.75" x14ac:dyDescent="0.2">
      <c r="A30" s="83"/>
      <c r="B30" s="89"/>
      <c r="C30" s="89"/>
      <c r="D30" s="89"/>
      <c r="E30" s="90"/>
      <c r="F30" s="89"/>
      <c r="G30" s="89"/>
      <c r="H30" s="94">
        <v>0</v>
      </c>
      <c r="I30" s="94">
        <v>0</v>
      </c>
      <c r="J30" s="95"/>
    </row>
    <row r="31" spans="1:10" s="84" customFormat="1" ht="12.75" x14ac:dyDescent="0.2">
      <c r="A31" s="83"/>
      <c r="B31" s="89"/>
      <c r="C31" s="89"/>
      <c r="D31" s="89"/>
      <c r="E31" s="90"/>
      <c r="F31" s="89"/>
      <c r="G31" s="89"/>
      <c r="H31" s="94">
        <v>0</v>
      </c>
      <c r="I31" s="94">
        <v>0</v>
      </c>
      <c r="J31" s="95"/>
    </row>
    <row r="32" spans="1:10" s="84" customFormat="1" ht="12.75" x14ac:dyDescent="0.2">
      <c r="A32" s="83"/>
      <c r="B32" s="89"/>
      <c r="C32" s="89"/>
      <c r="D32" s="89"/>
      <c r="E32" s="90"/>
      <c r="F32" s="89"/>
      <c r="G32" s="89"/>
      <c r="H32" s="94">
        <v>0</v>
      </c>
      <c r="I32" s="94">
        <v>0</v>
      </c>
      <c r="J32" s="95"/>
    </row>
    <row r="33" spans="1:10" s="84" customFormat="1" ht="12.75" x14ac:dyDescent="0.2">
      <c r="A33" s="83"/>
      <c r="B33" s="89"/>
      <c r="C33" s="89"/>
      <c r="D33" s="89"/>
      <c r="E33" s="90"/>
      <c r="F33" s="89"/>
      <c r="G33" s="89"/>
      <c r="H33" s="94">
        <v>0</v>
      </c>
      <c r="I33" s="94">
        <v>0</v>
      </c>
      <c r="J33" s="95"/>
    </row>
    <row r="34" spans="1:10" s="84" customFormat="1" ht="12.75" x14ac:dyDescent="0.2">
      <c r="A34" s="83"/>
      <c r="B34" s="89"/>
      <c r="C34" s="89"/>
      <c r="D34" s="89"/>
      <c r="E34" s="90"/>
      <c r="F34" s="89"/>
      <c r="G34" s="89"/>
      <c r="H34" s="94">
        <v>0</v>
      </c>
      <c r="I34" s="94">
        <v>0</v>
      </c>
      <c r="J34" s="95"/>
    </row>
    <row r="35" spans="1:10" s="84" customFormat="1" ht="12.75" x14ac:dyDescent="0.2">
      <c r="A35" s="83"/>
      <c r="B35" s="89"/>
      <c r="C35" s="89"/>
      <c r="D35" s="89"/>
      <c r="E35" s="90"/>
      <c r="F35" s="89"/>
      <c r="G35" s="89"/>
      <c r="H35" s="94">
        <v>0</v>
      </c>
      <c r="I35" s="94">
        <v>0</v>
      </c>
      <c r="J35" s="95"/>
    </row>
    <row r="36" spans="1:10" s="84" customFormat="1" ht="12.75" x14ac:dyDescent="0.2">
      <c r="A36" s="83"/>
      <c r="B36" s="89"/>
      <c r="C36" s="89"/>
      <c r="D36" s="89"/>
      <c r="E36" s="90"/>
      <c r="F36" s="89"/>
      <c r="G36" s="89"/>
      <c r="H36" s="94">
        <v>0</v>
      </c>
      <c r="I36" s="94">
        <v>0</v>
      </c>
      <c r="J36" s="95"/>
    </row>
    <row r="37" spans="1:10" s="84" customFormat="1" ht="12.75" x14ac:dyDescent="0.2">
      <c r="A37" s="83"/>
      <c r="B37" s="89"/>
      <c r="C37" s="89"/>
      <c r="D37" s="89"/>
      <c r="E37" s="90"/>
      <c r="F37" s="89"/>
      <c r="G37" s="89"/>
      <c r="H37" s="94">
        <v>0</v>
      </c>
      <c r="I37" s="94">
        <v>0</v>
      </c>
      <c r="J37" s="95"/>
    </row>
    <row r="38" spans="1:10" s="84" customFormat="1" ht="12.75" x14ac:dyDescent="0.2">
      <c r="A38" s="83"/>
      <c r="B38" s="89"/>
      <c r="C38" s="89"/>
      <c r="D38" s="89"/>
      <c r="E38" s="90"/>
      <c r="F38" s="89"/>
      <c r="G38" s="89"/>
      <c r="H38" s="94">
        <v>0</v>
      </c>
      <c r="I38" s="94">
        <v>0</v>
      </c>
      <c r="J38" s="95"/>
    </row>
    <row r="39" spans="1:10" s="84" customFormat="1" ht="12.75" x14ac:dyDescent="0.2">
      <c r="A39" s="83"/>
      <c r="B39" s="89"/>
      <c r="C39" s="89"/>
      <c r="D39" s="89"/>
      <c r="E39" s="90"/>
      <c r="F39" s="89"/>
      <c r="G39" s="89"/>
      <c r="H39" s="94">
        <v>0</v>
      </c>
      <c r="I39" s="94">
        <v>0</v>
      </c>
      <c r="J39" s="95"/>
    </row>
    <row r="40" spans="1:10" s="84" customFormat="1" ht="12.75" x14ac:dyDescent="0.2">
      <c r="A40" s="83"/>
      <c r="B40" s="89"/>
      <c r="C40" s="89"/>
      <c r="D40" s="89"/>
      <c r="E40" s="90"/>
      <c r="F40" s="91"/>
      <c r="G40" s="91"/>
      <c r="H40" s="94">
        <v>0</v>
      </c>
      <c r="I40" s="94">
        <v>0</v>
      </c>
      <c r="J40" s="95"/>
    </row>
    <row r="41" spans="1:10" s="84" customFormat="1" ht="12.75" x14ac:dyDescent="0.2">
      <c r="A41" s="83"/>
      <c r="B41" s="89"/>
      <c r="C41" s="89"/>
      <c r="D41" s="89"/>
      <c r="E41" s="90"/>
      <c r="F41" s="91"/>
      <c r="G41" s="91"/>
      <c r="H41" s="94">
        <v>0</v>
      </c>
      <c r="I41" s="94">
        <v>0</v>
      </c>
      <c r="J41" s="95"/>
    </row>
    <row r="42" spans="1:10" s="84" customFormat="1" ht="12.75" x14ac:dyDescent="0.2">
      <c r="A42" s="83"/>
      <c r="B42" s="89"/>
      <c r="C42" s="89"/>
      <c r="D42" s="89"/>
      <c r="E42" s="90"/>
      <c r="F42" s="91"/>
      <c r="G42" s="91"/>
      <c r="H42" s="94">
        <v>0</v>
      </c>
      <c r="I42" s="94">
        <v>0</v>
      </c>
      <c r="J42" s="95"/>
    </row>
    <row r="43" spans="1:10" s="84" customFormat="1" ht="12.75" x14ac:dyDescent="0.2">
      <c r="A43" s="83"/>
      <c r="B43" s="89"/>
      <c r="C43" s="89"/>
      <c r="D43" s="89"/>
      <c r="E43" s="90"/>
      <c r="F43" s="91"/>
      <c r="G43" s="91"/>
      <c r="H43" s="94">
        <v>0</v>
      </c>
      <c r="I43" s="94">
        <v>0</v>
      </c>
      <c r="J43" s="95"/>
    </row>
    <row r="44" spans="1:10" s="84" customFormat="1" ht="12.75" x14ac:dyDescent="0.2">
      <c r="A44" s="83"/>
      <c r="B44" s="89"/>
      <c r="C44" s="89"/>
      <c r="D44" s="89"/>
      <c r="E44" s="90"/>
      <c r="F44" s="91"/>
      <c r="G44" s="91"/>
      <c r="H44" s="94">
        <v>0</v>
      </c>
      <c r="I44" s="94">
        <v>0</v>
      </c>
      <c r="J44" s="95"/>
    </row>
    <row r="45" spans="1:10" s="84" customFormat="1" ht="12.75" x14ac:dyDescent="0.2">
      <c r="A45" s="83"/>
      <c r="B45" s="89"/>
      <c r="C45" s="89"/>
      <c r="D45" s="89"/>
      <c r="E45" s="90"/>
      <c r="F45" s="91"/>
      <c r="G45" s="91"/>
      <c r="H45" s="94">
        <v>0</v>
      </c>
      <c r="I45" s="94">
        <v>0</v>
      </c>
      <c r="J45" s="95"/>
    </row>
    <row r="46" spans="1:10" s="84" customFormat="1" ht="12.75" x14ac:dyDescent="0.2">
      <c r="A46" s="83"/>
      <c r="B46" s="89"/>
      <c r="C46" s="89"/>
      <c r="D46" s="89"/>
      <c r="E46" s="90"/>
      <c r="F46" s="91"/>
      <c r="G46" s="91"/>
      <c r="H46" s="94">
        <v>0</v>
      </c>
      <c r="I46" s="94">
        <v>0</v>
      </c>
      <c r="J46" s="95"/>
    </row>
    <row r="47" spans="1:10" s="84" customFormat="1" ht="12.75" x14ac:dyDescent="0.2">
      <c r="A47" s="83"/>
      <c r="B47" s="89"/>
      <c r="C47" s="89"/>
      <c r="D47" s="89"/>
      <c r="E47" s="90"/>
      <c r="F47" s="91"/>
      <c r="G47" s="91"/>
      <c r="H47" s="94">
        <v>0</v>
      </c>
      <c r="I47" s="94">
        <v>0</v>
      </c>
      <c r="J47" s="95"/>
    </row>
    <row r="48" spans="1:10" s="84" customFormat="1" ht="12.75" x14ac:dyDescent="0.2">
      <c r="A48" s="83"/>
      <c r="B48" s="89"/>
      <c r="C48" s="89"/>
      <c r="D48" s="89"/>
      <c r="E48" s="90"/>
      <c r="F48" s="91"/>
      <c r="G48" s="91"/>
      <c r="H48" s="94">
        <v>0</v>
      </c>
      <c r="I48" s="94">
        <v>0</v>
      </c>
      <c r="J48" s="95"/>
    </row>
    <row r="49" spans="1:10" s="84" customFormat="1" ht="12.75" x14ac:dyDescent="0.2">
      <c r="A49" s="83"/>
      <c r="B49" s="89"/>
      <c r="C49" s="89"/>
      <c r="D49" s="89"/>
      <c r="E49" s="90"/>
      <c r="F49" s="91"/>
      <c r="G49" s="91"/>
      <c r="H49" s="94">
        <v>0</v>
      </c>
      <c r="I49" s="94">
        <v>0</v>
      </c>
      <c r="J49" s="95"/>
    </row>
    <row r="50" spans="1:10" s="84" customFormat="1" ht="12.75" x14ac:dyDescent="0.2">
      <c r="A50" s="83"/>
      <c r="B50" s="89"/>
      <c r="C50" s="89"/>
      <c r="D50" s="89"/>
      <c r="E50" s="90"/>
      <c r="F50" s="91"/>
      <c r="G50" s="91"/>
      <c r="H50" s="94">
        <v>0</v>
      </c>
      <c r="I50" s="94">
        <v>0</v>
      </c>
      <c r="J50" s="95"/>
    </row>
    <row r="51" spans="1:10" s="84" customFormat="1" ht="12.75" x14ac:dyDescent="0.2">
      <c r="A51" s="83"/>
      <c r="B51" s="89"/>
      <c r="C51" s="89"/>
      <c r="D51" s="89"/>
      <c r="E51" s="90"/>
      <c r="F51" s="91"/>
      <c r="G51" s="91"/>
      <c r="H51" s="94">
        <v>0</v>
      </c>
      <c r="I51" s="94">
        <v>0</v>
      </c>
      <c r="J51" s="95"/>
    </row>
    <row r="52" spans="1:10" s="84" customFormat="1" ht="12.75" x14ac:dyDescent="0.2">
      <c r="A52" s="83"/>
      <c r="B52" s="89"/>
      <c r="C52" s="89"/>
      <c r="D52" s="89"/>
      <c r="E52" s="90"/>
      <c r="F52" s="91"/>
      <c r="G52" s="91"/>
      <c r="H52" s="94">
        <v>0</v>
      </c>
      <c r="I52" s="94">
        <v>0</v>
      </c>
      <c r="J52" s="95"/>
    </row>
    <row r="53" spans="1:10" s="84" customFormat="1" ht="12.75" x14ac:dyDescent="0.2">
      <c r="A53" s="83"/>
      <c r="B53" s="89"/>
      <c r="C53" s="89"/>
      <c r="D53" s="89"/>
      <c r="E53" s="90"/>
      <c r="F53" s="91"/>
      <c r="G53" s="91"/>
      <c r="H53" s="94">
        <v>0</v>
      </c>
      <c r="I53" s="94">
        <v>0</v>
      </c>
      <c r="J53" s="95"/>
    </row>
    <row r="54" spans="1:10" s="84" customFormat="1" ht="12.75" x14ac:dyDescent="0.2">
      <c r="A54" s="85"/>
      <c r="B54" s="97"/>
      <c r="C54" s="97"/>
      <c r="D54" s="97"/>
      <c r="E54" s="98"/>
      <c r="F54" s="99"/>
      <c r="G54" s="99"/>
      <c r="H54" s="94">
        <v>0</v>
      </c>
      <c r="I54" s="94">
        <v>0</v>
      </c>
      <c r="J54" s="95"/>
    </row>
    <row r="55" spans="1:10" s="84" customFormat="1" ht="12.75" x14ac:dyDescent="0.2">
      <c r="A55" s="83"/>
      <c r="B55" s="89"/>
      <c r="C55" s="89"/>
      <c r="D55" s="89"/>
      <c r="E55" s="90"/>
      <c r="F55" s="91"/>
      <c r="G55" s="91"/>
      <c r="H55" s="94">
        <v>0</v>
      </c>
      <c r="I55" s="94">
        <v>0</v>
      </c>
      <c r="J55" s="95"/>
    </row>
    <row r="56" spans="1:10" s="84" customFormat="1" ht="12.75" x14ac:dyDescent="0.2">
      <c r="A56" s="83"/>
      <c r="B56" s="89"/>
      <c r="C56" s="89"/>
      <c r="D56" s="89"/>
      <c r="E56" s="90"/>
      <c r="F56" s="91"/>
      <c r="G56" s="91"/>
      <c r="H56" s="94">
        <v>0</v>
      </c>
      <c r="I56" s="94">
        <v>0</v>
      </c>
      <c r="J56" s="95"/>
    </row>
    <row r="57" spans="1:10" s="84" customFormat="1" ht="12.75" x14ac:dyDescent="0.2">
      <c r="A57" s="83"/>
      <c r="B57" s="89"/>
      <c r="C57" s="89"/>
      <c r="D57" s="89"/>
      <c r="E57" s="90"/>
      <c r="F57" s="91"/>
      <c r="G57" s="91"/>
      <c r="H57" s="94">
        <v>0</v>
      </c>
      <c r="I57" s="94">
        <v>0</v>
      </c>
      <c r="J57" s="95"/>
    </row>
    <row r="58" spans="1:10" s="84" customFormat="1" ht="12.75" x14ac:dyDescent="0.2">
      <c r="A58" s="83"/>
      <c r="B58" s="89"/>
      <c r="C58" s="89"/>
      <c r="D58" s="89"/>
      <c r="E58" s="90"/>
      <c r="F58" s="91"/>
      <c r="G58" s="91"/>
      <c r="H58" s="94">
        <v>0</v>
      </c>
      <c r="I58" s="94">
        <v>0</v>
      </c>
      <c r="J58" s="95"/>
    </row>
    <row r="59" spans="1:10" s="84" customFormat="1" ht="12.75" x14ac:dyDescent="0.2">
      <c r="A59" s="83"/>
      <c r="B59" s="89"/>
      <c r="C59" s="89"/>
      <c r="D59" s="89"/>
      <c r="E59" s="90"/>
      <c r="F59" s="91"/>
      <c r="G59" s="91"/>
      <c r="H59" s="94">
        <v>0</v>
      </c>
      <c r="I59" s="94">
        <v>0</v>
      </c>
      <c r="J59" s="95"/>
    </row>
    <row r="60" spans="1:10" s="84" customFormat="1" ht="12.75" x14ac:dyDescent="0.2">
      <c r="A60" s="83"/>
      <c r="B60" s="89"/>
      <c r="C60" s="89"/>
      <c r="D60" s="89"/>
      <c r="E60" s="90"/>
      <c r="F60" s="91"/>
      <c r="G60" s="91"/>
      <c r="H60" s="94">
        <v>0</v>
      </c>
      <c r="I60" s="94">
        <v>0</v>
      </c>
      <c r="J60" s="95"/>
    </row>
    <row r="61" spans="1:10" s="84" customFormat="1" ht="12.75" x14ac:dyDescent="0.2">
      <c r="A61" s="83"/>
      <c r="B61" s="89"/>
      <c r="C61" s="89"/>
      <c r="D61" s="89"/>
      <c r="E61" s="90"/>
      <c r="F61" s="91"/>
      <c r="G61" s="91"/>
      <c r="H61" s="94">
        <v>0</v>
      </c>
      <c r="I61" s="94">
        <v>0</v>
      </c>
      <c r="J61" s="95"/>
    </row>
    <row r="62" spans="1:10" s="84" customFormat="1" ht="12.75" x14ac:dyDescent="0.2">
      <c r="A62" s="83"/>
      <c r="B62" s="89"/>
      <c r="C62" s="89"/>
      <c r="D62" s="89"/>
      <c r="E62" s="90"/>
      <c r="F62" s="91"/>
      <c r="G62" s="91"/>
      <c r="H62" s="94">
        <v>0</v>
      </c>
      <c r="I62" s="94">
        <v>0</v>
      </c>
      <c r="J62" s="95"/>
    </row>
    <row r="63" spans="1:10" s="84" customFormat="1" ht="13.5" thickBot="1" x14ac:dyDescent="0.25">
      <c r="A63" s="85"/>
      <c r="B63" s="97"/>
      <c r="C63" s="97"/>
      <c r="D63" s="97"/>
      <c r="E63" s="98"/>
      <c r="F63" s="99"/>
      <c r="G63" s="99"/>
      <c r="H63" s="94">
        <v>0</v>
      </c>
      <c r="I63" s="94">
        <v>0</v>
      </c>
      <c r="J63" s="100"/>
    </row>
    <row r="64" spans="1:10" ht="15.75" thickBot="1" x14ac:dyDescent="0.3">
      <c r="A64" s="33" t="s">
        <v>121</v>
      </c>
      <c r="B64" s="34"/>
      <c r="C64" s="34"/>
      <c r="D64" s="36">
        <f>SUBTOTAL(109,Table114[Description])</f>
        <v>0</v>
      </c>
      <c r="E64" s="34"/>
      <c r="F64" s="34"/>
      <c r="G64" s="34"/>
      <c r="H64" s="35">
        <f>SUM(Table114[Submitted Cost])</f>
        <v>429000</v>
      </c>
      <c r="I64" s="35"/>
      <c r="J64" s="34"/>
    </row>
    <row r="65" ht="15.75" thickTop="1" x14ac:dyDescent="0.25"/>
  </sheetData>
  <sheetProtection selectLockedCells="1"/>
  <mergeCells count="9">
    <mergeCell ref="B5:D5"/>
    <mergeCell ref="A19:F19"/>
    <mergeCell ref="G19:J19"/>
    <mergeCell ref="B1:E1"/>
    <mergeCell ref="G1:I1"/>
    <mergeCell ref="B2:E2"/>
    <mergeCell ref="G2:I2"/>
    <mergeCell ref="B3:E3"/>
    <mergeCell ref="G3:I3"/>
  </mergeCells>
  <phoneticPr fontId="32" type="noConversion"/>
  <dataValidations count="2">
    <dataValidation type="list" allowBlank="1" showInputMessage="1" showErrorMessage="1" sqref="A21:A63" xr:uid="{C445AF33-DFA1-40DC-B9C1-17C03F233E12}">
      <formula1>$B$7:$H$7</formula1>
    </dataValidation>
    <dataValidation type="list" allowBlank="1" showInputMessage="1" showErrorMessage="1" sqref="B21:B63" xr:uid="{6D39C83D-1BF4-4406-89FC-ED109A2515D2}">
      <formula1>$A$9:$A$13</formula1>
    </dataValidation>
  </dataValidations>
  <hyperlinks>
    <hyperlink ref="G3" r:id="rId1" xr:uid="{4DE7F48A-5A2A-4EB0-BEDA-66C82347F2B1}"/>
  </hyperlinks>
  <pageMargins left="0" right="0" top="0.75" bottom="0.5" header="0.3" footer="0.3"/>
  <pageSetup scale="63" fitToHeight="0" orientation="landscape" r:id="rId2"/>
  <headerFooter>
    <oddHeader>&amp;CSTATE AGENCY DISASTER COST REPORTING</oddHeader>
  </headerFooter>
  <rowBreaks count="1" manualBreakCount="1">
    <brk id="17" max="16383" man="1"/>
  </rowBreak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AB6221-A68A-4F8E-946B-CB694C021ABF}">
          <x14:formula1>
            <xm:f>Info!$G$1:$G$10</xm:f>
          </x14:formula1>
          <xm:sqref>G21:G63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E3FD-46DE-4362-BAF1-506F2344AB92}">
  <sheetPr codeName="Sheet40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SUMIFS(Table14567891012131516171819202122232425262728293031323334353637[Submitted Cost],Table14567891012131516171819202122232425262728293031323334353637[Category],$B$6,Table14567891012131516171819202122232425262728293031323334353637[Cost Type],$A8)</f>
        <v>0</v>
      </c>
      <c r="C8" s="76">
        <f>SUMIFS(Table14567891012131516171819202122232425262728293031323334353637[Submitted Cost],Table14567891012131516171819202122232425262728293031323334353637[Category],$C$6,Table14567891012131516171819202122232425262728293031323334353637[Cost Type],$A8)</f>
        <v>0</v>
      </c>
      <c r="D8" s="76">
        <f>SUMIFS(Table14567891012131516171819202122232425262728293031323334353637[Submitted Cost],Table14567891012131516171819202122232425262728293031323334353637[Category],$D$6,Table14567891012131516171819202122232425262728293031323334353637[Cost Type],$A8)</f>
        <v>0</v>
      </c>
      <c r="E8" s="76">
        <f>SUMIFS(Table14567891012131516171819202122232425262728293031323334353637[Submitted Cost],Table14567891012131516171819202122232425262728293031323334353637[Category],$E$6,Table14567891012131516171819202122232425262728293031323334353637[Cost Type],$A8)</f>
        <v>0</v>
      </c>
      <c r="F8" s="76">
        <f>SUMIFS(Table14567891012131516171819202122232425262728293031323334353637[Submitted Cost],Table14567891012131516171819202122232425262728293031323334353637[Category],$F$6,Table14567891012131516171819202122232425262728293031323334353637[Cost Type],$A8)</f>
        <v>0</v>
      </c>
      <c r="G8" s="76">
        <f>SUMIFS(Table14567891012131516171819202122232425262728293031323334353637[Submitted Cost],Table14567891012131516171819202122232425262728293031323334353637[Category],$G$6,Table14567891012131516171819202122232425262728293031323334353637[Cost Type],$A8)</f>
        <v>0</v>
      </c>
      <c r="H8" s="77">
        <f>SUMIFS(Table14567891012131516171819202122232425262728293031323334353637[Submitted Cost],Table14567891012131516171819202122232425262728293031323334353637[Category],$H$6,Table14567891012131516171819202122232425262728293031323334353637[Cost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SUMIFS(Table14567891012131516171819202122232425262728293031323334353637[Submitted Cost],Table14567891012131516171819202122232425262728293031323334353637[Category],$B$6,Table14567891012131516171819202122232425262728293031323334353637[Cost Type],$A9)</f>
        <v>0</v>
      </c>
      <c r="C9" s="76">
        <f>SUMIFS(Table14567891012131516171819202122232425262728293031323334353637[Submitted Cost],Table14567891012131516171819202122232425262728293031323334353637[Category],$C$6,Table14567891012131516171819202122232425262728293031323334353637[Cost Type],$A9)</f>
        <v>0</v>
      </c>
      <c r="D9" s="76">
        <f>SUMIFS(Table14567891012131516171819202122232425262728293031323334353637[Submitted Cost],Table14567891012131516171819202122232425262728293031323334353637[Category],$D$6,Table14567891012131516171819202122232425262728293031323334353637[Cost Type],$A9)</f>
        <v>0</v>
      </c>
      <c r="E9" s="76">
        <f>SUMIFS(Table14567891012131516171819202122232425262728293031323334353637[Submitted Cost],Table14567891012131516171819202122232425262728293031323334353637[Category],$E$6,Table14567891012131516171819202122232425262728293031323334353637[Cost Type],$A9)</f>
        <v>0</v>
      </c>
      <c r="F9" s="76">
        <f>SUMIFS(Table14567891012131516171819202122232425262728293031323334353637[Submitted Cost],Table14567891012131516171819202122232425262728293031323334353637[Category],$F$6,Table14567891012131516171819202122232425262728293031323334353637[Cost Type],$A9)</f>
        <v>0</v>
      </c>
      <c r="G9" s="76">
        <f>SUMIFS(Table14567891012131516171819202122232425262728293031323334353637[Submitted Cost],Table14567891012131516171819202122232425262728293031323334353637[Category],$G$6,Table14567891012131516171819202122232425262728293031323334353637[Cost Type],$A9)</f>
        <v>0</v>
      </c>
      <c r="H9" s="77">
        <f>SUMIFS(Table14567891012131516171819202122232425262728293031323334353637[Submitted Cost],Table14567891012131516171819202122232425262728293031323334353637[Category],$H$6,Table14567891012131516171819202122232425262728293031323334353637[Cost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SUMIFS(Table14567891012131516171819202122232425262728293031323334353637[Submitted Cost],Table14567891012131516171819202122232425262728293031323334353637[Category],$B$6,Table14567891012131516171819202122232425262728293031323334353637[Cost Type],$A10)</f>
        <v>0</v>
      </c>
      <c r="C10" s="76">
        <f>SUMIFS(Table14567891012131516171819202122232425262728293031323334353637[Submitted Cost],Table14567891012131516171819202122232425262728293031323334353637[Category],$C$6,Table14567891012131516171819202122232425262728293031323334353637[Cost Type],$A10)</f>
        <v>0</v>
      </c>
      <c r="D10" s="76">
        <f>SUMIFS(Table14567891012131516171819202122232425262728293031323334353637[Submitted Cost],Table14567891012131516171819202122232425262728293031323334353637[Category],$D$6,Table14567891012131516171819202122232425262728293031323334353637[Cost Type],$A10)</f>
        <v>0</v>
      </c>
      <c r="E10" s="76">
        <f>SUMIFS(Table14567891012131516171819202122232425262728293031323334353637[Submitted Cost],Table14567891012131516171819202122232425262728293031323334353637[Category],$E$6,Table14567891012131516171819202122232425262728293031323334353637[Cost Type],$A10)</f>
        <v>0</v>
      </c>
      <c r="F10" s="76">
        <f>SUMIFS(Table14567891012131516171819202122232425262728293031323334353637[Submitted Cost],Table14567891012131516171819202122232425262728293031323334353637[Category],$F$6,Table14567891012131516171819202122232425262728293031323334353637[Cost Type],$A10)</f>
        <v>0</v>
      </c>
      <c r="G10" s="76">
        <f>SUMIFS(Table14567891012131516171819202122232425262728293031323334353637[Submitted Cost],Table14567891012131516171819202122232425262728293031323334353637[Category],$G$6,Table14567891012131516171819202122232425262728293031323334353637[Cost Type],$A10)</f>
        <v>0</v>
      </c>
      <c r="H10" s="77">
        <f>SUMIFS(Table14567891012131516171819202122232425262728293031323334353637[Submitted Cost],Table14567891012131516171819202122232425262728293031323334353637[Category],$H$6,Table14567891012131516171819202122232425262728293031323334353637[Cost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SUMIFS(Table14567891012131516171819202122232425262728293031323334353637[Submitted Cost],Table14567891012131516171819202122232425262728293031323334353637[Category],$B$6,Table14567891012131516171819202122232425262728293031323334353637[Cost Type],$A11)</f>
        <v>0</v>
      </c>
      <c r="C11" s="76">
        <f>SUMIFS(Table14567891012131516171819202122232425262728293031323334353637[Submitted Cost],Table14567891012131516171819202122232425262728293031323334353637[Category],$C$6,Table14567891012131516171819202122232425262728293031323334353637[Cost Type],$A11)</f>
        <v>0</v>
      </c>
      <c r="D11" s="76">
        <f>SUMIFS(Table14567891012131516171819202122232425262728293031323334353637[Submitted Cost],Table14567891012131516171819202122232425262728293031323334353637[Category],$D$6,Table14567891012131516171819202122232425262728293031323334353637[Cost Type],$A11)</f>
        <v>0</v>
      </c>
      <c r="E11" s="76">
        <f>SUMIFS(Table14567891012131516171819202122232425262728293031323334353637[Submitted Cost],Table14567891012131516171819202122232425262728293031323334353637[Category],$E$6,Table14567891012131516171819202122232425262728293031323334353637[Cost Type],$A11)</f>
        <v>0</v>
      </c>
      <c r="F11" s="76">
        <f>SUMIFS(Table14567891012131516171819202122232425262728293031323334353637[Submitted Cost],Table14567891012131516171819202122232425262728293031323334353637[Category],$F$6,Table14567891012131516171819202122232425262728293031323334353637[Cost Type],$A11)</f>
        <v>0</v>
      </c>
      <c r="G11" s="76">
        <f>SUMIFS(Table14567891012131516171819202122232425262728293031323334353637[Submitted Cost],Table14567891012131516171819202122232425262728293031323334353637[Category],$G$6,Table14567891012131516171819202122232425262728293031323334353637[Cost Type],$A11)</f>
        <v>0</v>
      </c>
      <c r="H11" s="77">
        <f>SUMIFS(Table14567891012131516171819202122232425262728293031323334353637[Submitted Cost],Table14567891012131516171819202122232425262728293031323334353637[Category],$H$6,Table14567891012131516171819202122232425262728293031323334353637[Cost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SUMIFS(Table14567891012131516171819202122232425262728293031323334353637[Submitted Cost],Table14567891012131516171819202122232425262728293031323334353637[Category],$B$6,Table14567891012131516171819202122232425262728293031323334353637[Cost Type],$A12)</f>
        <v>0</v>
      </c>
      <c r="C12" s="76">
        <f>SUMIFS(Table14567891012131516171819202122232425262728293031323334353637[Submitted Cost],Table14567891012131516171819202122232425262728293031323334353637[Category],$C$6,Table14567891012131516171819202122232425262728293031323334353637[Cost Type],$A12)</f>
        <v>0</v>
      </c>
      <c r="D12" s="76">
        <f>SUMIFS(Table14567891012131516171819202122232425262728293031323334353637[Submitted Cost],Table14567891012131516171819202122232425262728293031323334353637[Category],$D$6,Table14567891012131516171819202122232425262728293031323334353637[Cost Type],$A12)</f>
        <v>0</v>
      </c>
      <c r="E12" s="76">
        <f>SUMIFS(Table14567891012131516171819202122232425262728293031323334353637[Submitted Cost],Table14567891012131516171819202122232425262728293031323334353637[Category],$E$6,Table14567891012131516171819202122232425262728293031323334353637[Cost Type],$A12)</f>
        <v>0</v>
      </c>
      <c r="F12" s="76">
        <f>SUMIFS(Table14567891012131516171819202122232425262728293031323334353637[Submitted Cost],Table14567891012131516171819202122232425262728293031323334353637[Category],$F$6,Table14567891012131516171819202122232425262728293031323334353637[Cost Type],$A12)</f>
        <v>0</v>
      </c>
      <c r="G12" s="76">
        <f>SUMIFS(Table14567891012131516171819202122232425262728293031323334353637[Submitted Cost],Table14567891012131516171819202122232425262728293031323334353637[Category],$G$6,Table14567891012131516171819202122232425262728293031323334353637[Cost Type],$A12)</f>
        <v>0</v>
      </c>
      <c r="H12" s="77">
        <f>SUMIFS(Table14567891012131516171819202122232425262728293031323334353637[Submitted Cost],Table14567891012131516171819202122232425262728293031323334353637[Category],$H$6,Table14567891012131516171819202122232425262728293031323334353637[Cost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SUBTOTAL(109,Table14567891012131516171819202122232425262728293031323334353637[Submitted Cost])</f>
        <v>0</v>
      </c>
      <c r="F63" s="34"/>
      <c r="G63" s="34"/>
      <c r="H63" s="35">
        <f>SUBTOTAL(109,Table14567891012131516171819202122232425262728293031323334353637[Accepted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DCE30F6A-89D1-437D-AA1C-2B2B92469999}">
      <formula1>$A$8:$A$12</formula1>
    </dataValidation>
    <dataValidation type="list" allowBlank="1" showInputMessage="1" showErrorMessage="1" sqref="A20:A62" xr:uid="{DCCFD63E-937E-4679-9037-23F8B466FD92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54A39E-91D8-49D4-8E4B-5F8034C58C6B}">
          <x14:formula1>
            <xm:f>Info!$G$1:$G$10</xm:f>
          </x14:formula1>
          <xm:sqref>G20:G62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BC977-D60A-4A95-8E1E-D3488ACFE13B}">
  <sheetPr codeName="Sheet41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SUMIFS(Table1456789101213151617181920212223242526272829303132333435363738[Submitted Cost],Table1456789101213151617181920212223242526272829303132333435363738[Category],$B$6,Table1456789101213151617181920212223242526272829303132333435363738[Cost Type],$A8)</f>
        <v>0</v>
      </c>
      <c r="C8" s="76">
        <f>SUMIFS(Table1456789101213151617181920212223242526272829303132333435363738[Submitted Cost],Table1456789101213151617181920212223242526272829303132333435363738[Category],$C$6,Table1456789101213151617181920212223242526272829303132333435363738[Cost Type],$A8)</f>
        <v>0</v>
      </c>
      <c r="D8" s="76">
        <f>SUMIFS(Table1456789101213151617181920212223242526272829303132333435363738[Submitted Cost],Table1456789101213151617181920212223242526272829303132333435363738[Category],$D$6,Table1456789101213151617181920212223242526272829303132333435363738[Cost Type],$A8)</f>
        <v>0</v>
      </c>
      <c r="E8" s="76">
        <f>SUMIFS(Table1456789101213151617181920212223242526272829303132333435363738[Submitted Cost],Table1456789101213151617181920212223242526272829303132333435363738[Category],$E$6,Table1456789101213151617181920212223242526272829303132333435363738[Cost Type],$A8)</f>
        <v>0</v>
      </c>
      <c r="F8" s="76">
        <f>SUMIFS(Table1456789101213151617181920212223242526272829303132333435363738[Submitted Cost],Table1456789101213151617181920212223242526272829303132333435363738[Category],$F$6,Table1456789101213151617181920212223242526272829303132333435363738[Cost Type],$A8)</f>
        <v>0</v>
      </c>
      <c r="G8" s="76">
        <f>SUMIFS(Table1456789101213151617181920212223242526272829303132333435363738[Submitted Cost],Table1456789101213151617181920212223242526272829303132333435363738[Category],$G$6,Table1456789101213151617181920212223242526272829303132333435363738[Cost Type],$A8)</f>
        <v>0</v>
      </c>
      <c r="H8" s="77">
        <f>SUMIFS(Table1456789101213151617181920212223242526272829303132333435363738[Submitted Cost],Table1456789101213151617181920212223242526272829303132333435363738[Category],$H$6,Table1456789101213151617181920212223242526272829303132333435363738[Cost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SUMIFS(Table1456789101213151617181920212223242526272829303132333435363738[Submitted Cost],Table1456789101213151617181920212223242526272829303132333435363738[Category],$B$6,Table1456789101213151617181920212223242526272829303132333435363738[Cost Type],$A9)</f>
        <v>0</v>
      </c>
      <c r="C9" s="76">
        <f>SUMIFS(Table1456789101213151617181920212223242526272829303132333435363738[Submitted Cost],Table1456789101213151617181920212223242526272829303132333435363738[Category],$C$6,Table1456789101213151617181920212223242526272829303132333435363738[Cost Type],$A9)</f>
        <v>0</v>
      </c>
      <c r="D9" s="76">
        <f>SUMIFS(Table1456789101213151617181920212223242526272829303132333435363738[Submitted Cost],Table1456789101213151617181920212223242526272829303132333435363738[Category],$D$6,Table1456789101213151617181920212223242526272829303132333435363738[Cost Type],$A9)</f>
        <v>0</v>
      </c>
      <c r="E9" s="76">
        <f>SUMIFS(Table1456789101213151617181920212223242526272829303132333435363738[Submitted Cost],Table1456789101213151617181920212223242526272829303132333435363738[Category],$E$6,Table1456789101213151617181920212223242526272829303132333435363738[Cost Type],$A9)</f>
        <v>0</v>
      </c>
      <c r="F9" s="76">
        <f>SUMIFS(Table1456789101213151617181920212223242526272829303132333435363738[Submitted Cost],Table1456789101213151617181920212223242526272829303132333435363738[Category],$F$6,Table1456789101213151617181920212223242526272829303132333435363738[Cost Type],$A9)</f>
        <v>0</v>
      </c>
      <c r="G9" s="76">
        <f>SUMIFS(Table1456789101213151617181920212223242526272829303132333435363738[Submitted Cost],Table1456789101213151617181920212223242526272829303132333435363738[Category],$G$6,Table1456789101213151617181920212223242526272829303132333435363738[Cost Type],$A9)</f>
        <v>0</v>
      </c>
      <c r="H9" s="77">
        <f>SUMIFS(Table1456789101213151617181920212223242526272829303132333435363738[Submitted Cost],Table1456789101213151617181920212223242526272829303132333435363738[Category],$H$6,Table1456789101213151617181920212223242526272829303132333435363738[Cost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SUMIFS(Table1456789101213151617181920212223242526272829303132333435363738[Submitted Cost],Table1456789101213151617181920212223242526272829303132333435363738[Category],$B$6,Table1456789101213151617181920212223242526272829303132333435363738[Cost Type],$A10)</f>
        <v>0</v>
      </c>
      <c r="C10" s="76">
        <f>SUMIFS(Table1456789101213151617181920212223242526272829303132333435363738[Submitted Cost],Table1456789101213151617181920212223242526272829303132333435363738[Category],$C$6,Table1456789101213151617181920212223242526272829303132333435363738[Cost Type],$A10)</f>
        <v>0</v>
      </c>
      <c r="D10" s="76">
        <f>SUMIFS(Table1456789101213151617181920212223242526272829303132333435363738[Submitted Cost],Table1456789101213151617181920212223242526272829303132333435363738[Category],$D$6,Table1456789101213151617181920212223242526272829303132333435363738[Cost Type],$A10)</f>
        <v>0</v>
      </c>
      <c r="E10" s="76">
        <f>SUMIFS(Table1456789101213151617181920212223242526272829303132333435363738[Submitted Cost],Table1456789101213151617181920212223242526272829303132333435363738[Category],$E$6,Table1456789101213151617181920212223242526272829303132333435363738[Cost Type],$A10)</f>
        <v>0</v>
      </c>
      <c r="F10" s="76">
        <f>SUMIFS(Table1456789101213151617181920212223242526272829303132333435363738[Submitted Cost],Table1456789101213151617181920212223242526272829303132333435363738[Category],$F$6,Table1456789101213151617181920212223242526272829303132333435363738[Cost Type],$A10)</f>
        <v>0</v>
      </c>
      <c r="G10" s="76">
        <f>SUMIFS(Table1456789101213151617181920212223242526272829303132333435363738[Submitted Cost],Table1456789101213151617181920212223242526272829303132333435363738[Category],$G$6,Table1456789101213151617181920212223242526272829303132333435363738[Cost Type],$A10)</f>
        <v>0</v>
      </c>
      <c r="H10" s="77">
        <f>SUMIFS(Table1456789101213151617181920212223242526272829303132333435363738[Submitted Cost],Table1456789101213151617181920212223242526272829303132333435363738[Category],$H$6,Table1456789101213151617181920212223242526272829303132333435363738[Cost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SUMIFS(Table1456789101213151617181920212223242526272829303132333435363738[Submitted Cost],Table1456789101213151617181920212223242526272829303132333435363738[Category],$B$6,Table1456789101213151617181920212223242526272829303132333435363738[Cost Type],$A11)</f>
        <v>0</v>
      </c>
      <c r="C11" s="76">
        <f>SUMIFS(Table1456789101213151617181920212223242526272829303132333435363738[Submitted Cost],Table1456789101213151617181920212223242526272829303132333435363738[Category],$C$6,Table1456789101213151617181920212223242526272829303132333435363738[Cost Type],$A11)</f>
        <v>0</v>
      </c>
      <c r="D11" s="76">
        <f>SUMIFS(Table1456789101213151617181920212223242526272829303132333435363738[Submitted Cost],Table1456789101213151617181920212223242526272829303132333435363738[Category],$D$6,Table1456789101213151617181920212223242526272829303132333435363738[Cost Type],$A11)</f>
        <v>0</v>
      </c>
      <c r="E11" s="76">
        <f>SUMIFS(Table1456789101213151617181920212223242526272829303132333435363738[Submitted Cost],Table1456789101213151617181920212223242526272829303132333435363738[Category],$E$6,Table1456789101213151617181920212223242526272829303132333435363738[Cost Type],$A11)</f>
        <v>0</v>
      </c>
      <c r="F11" s="76">
        <f>SUMIFS(Table1456789101213151617181920212223242526272829303132333435363738[Submitted Cost],Table1456789101213151617181920212223242526272829303132333435363738[Category],$F$6,Table1456789101213151617181920212223242526272829303132333435363738[Cost Type],$A11)</f>
        <v>0</v>
      </c>
      <c r="G11" s="76">
        <f>SUMIFS(Table1456789101213151617181920212223242526272829303132333435363738[Submitted Cost],Table1456789101213151617181920212223242526272829303132333435363738[Category],$G$6,Table1456789101213151617181920212223242526272829303132333435363738[Cost Type],$A11)</f>
        <v>0</v>
      </c>
      <c r="H11" s="77">
        <f>SUMIFS(Table1456789101213151617181920212223242526272829303132333435363738[Submitted Cost],Table1456789101213151617181920212223242526272829303132333435363738[Category],$H$6,Table1456789101213151617181920212223242526272829303132333435363738[Cost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SUMIFS(Table1456789101213151617181920212223242526272829303132333435363738[Submitted Cost],Table1456789101213151617181920212223242526272829303132333435363738[Category],$B$6,Table1456789101213151617181920212223242526272829303132333435363738[Cost Type],$A12)</f>
        <v>0</v>
      </c>
      <c r="C12" s="76">
        <f>SUMIFS(Table1456789101213151617181920212223242526272829303132333435363738[Submitted Cost],Table1456789101213151617181920212223242526272829303132333435363738[Category],$C$6,Table1456789101213151617181920212223242526272829303132333435363738[Cost Type],$A12)</f>
        <v>0</v>
      </c>
      <c r="D12" s="76">
        <f>SUMIFS(Table1456789101213151617181920212223242526272829303132333435363738[Submitted Cost],Table1456789101213151617181920212223242526272829303132333435363738[Category],$D$6,Table1456789101213151617181920212223242526272829303132333435363738[Cost Type],$A12)</f>
        <v>0</v>
      </c>
      <c r="E12" s="76">
        <f>SUMIFS(Table1456789101213151617181920212223242526272829303132333435363738[Submitted Cost],Table1456789101213151617181920212223242526272829303132333435363738[Category],$E$6,Table1456789101213151617181920212223242526272829303132333435363738[Cost Type],$A12)</f>
        <v>0</v>
      </c>
      <c r="F12" s="76">
        <f>SUMIFS(Table1456789101213151617181920212223242526272829303132333435363738[Submitted Cost],Table1456789101213151617181920212223242526272829303132333435363738[Category],$F$6,Table1456789101213151617181920212223242526272829303132333435363738[Cost Type],$A12)</f>
        <v>0</v>
      </c>
      <c r="G12" s="76">
        <f>SUMIFS(Table1456789101213151617181920212223242526272829303132333435363738[Submitted Cost],Table1456789101213151617181920212223242526272829303132333435363738[Category],$G$6,Table1456789101213151617181920212223242526272829303132333435363738[Cost Type],$A12)</f>
        <v>0</v>
      </c>
      <c r="H12" s="77">
        <f>SUMIFS(Table1456789101213151617181920212223242526272829303132333435363738[Submitted Cost],Table1456789101213151617181920212223242526272829303132333435363738[Category],$H$6,Table1456789101213151617181920212223242526272829303132333435363738[Cost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SUBTOTAL(109,Table1456789101213151617181920212223242526272829303132333435363738[Submitted Cost])</f>
        <v>0</v>
      </c>
      <c r="F63" s="34"/>
      <c r="G63" s="34"/>
      <c r="H63" s="35">
        <f>SUBTOTAL(109,Table1456789101213151617181920212223242526272829303132333435363738[Accepted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7FD6978E-6282-4508-B6D9-10BEFE1E9956}">
      <formula1>$B$6:$H$6</formula1>
    </dataValidation>
    <dataValidation type="list" allowBlank="1" showInputMessage="1" showErrorMessage="1" sqref="B20:B62" xr:uid="{31981523-74E5-49CA-ACDC-8B57381CDD42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BEC160-0B69-428E-886A-76D2DBB76ED9}">
          <x14:formula1>
            <xm:f>Info!$G$1:$G$10</xm:f>
          </x14:formula1>
          <xm:sqref>G20:G62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0EDE-71E8-4274-98EC-5D7F1BC2C5FF}">
  <sheetPr codeName="Sheet42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SUMIFS(Table145678910121315161718192021222324252627282930313233343536373839[Submitted Cost],Table145678910121315161718192021222324252627282930313233343536373839[Category],$B$6,Table145678910121315161718192021222324252627282930313233343536373839[Cost Type],$A8)</f>
        <v>0</v>
      </c>
      <c r="C8" s="76">
        <f>SUMIFS(Table145678910121315161718192021222324252627282930313233343536373839[Submitted Cost],Table145678910121315161718192021222324252627282930313233343536373839[Category],$C$6,Table145678910121315161718192021222324252627282930313233343536373839[Cost Type],$A8)</f>
        <v>0</v>
      </c>
      <c r="D8" s="76">
        <f>SUMIFS(Table145678910121315161718192021222324252627282930313233343536373839[Submitted Cost],Table145678910121315161718192021222324252627282930313233343536373839[Category],$D$6,Table145678910121315161718192021222324252627282930313233343536373839[Cost Type],$A8)</f>
        <v>0</v>
      </c>
      <c r="E8" s="76">
        <f>SUMIFS(Table145678910121315161718192021222324252627282930313233343536373839[Submitted Cost],Table145678910121315161718192021222324252627282930313233343536373839[Category],$E$6,Table145678910121315161718192021222324252627282930313233343536373839[Cost Type],$A8)</f>
        <v>0</v>
      </c>
      <c r="F8" s="76">
        <f>SUMIFS(Table145678910121315161718192021222324252627282930313233343536373839[Submitted Cost],Table145678910121315161718192021222324252627282930313233343536373839[Category],$F$6,Table145678910121315161718192021222324252627282930313233343536373839[Cost Type],$A8)</f>
        <v>0</v>
      </c>
      <c r="G8" s="76">
        <f>SUMIFS(Table145678910121315161718192021222324252627282930313233343536373839[Submitted Cost],Table145678910121315161718192021222324252627282930313233343536373839[Category],$G$6,Table145678910121315161718192021222324252627282930313233343536373839[Cost Type],$A8)</f>
        <v>0</v>
      </c>
      <c r="H8" s="77">
        <f>SUMIFS(Table145678910121315161718192021222324252627282930313233343536373839[Submitted Cost],Table145678910121315161718192021222324252627282930313233343536373839[Category],$H$6,Table145678910121315161718192021222324252627282930313233343536373839[Cost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SUMIFS(Table145678910121315161718192021222324252627282930313233343536373839[Submitted Cost],Table145678910121315161718192021222324252627282930313233343536373839[Category],$B$6,Table145678910121315161718192021222324252627282930313233343536373839[Cost Type],$A9)</f>
        <v>0</v>
      </c>
      <c r="C9" s="76">
        <f>SUMIFS(Table145678910121315161718192021222324252627282930313233343536373839[Submitted Cost],Table145678910121315161718192021222324252627282930313233343536373839[Category],$C$6,Table145678910121315161718192021222324252627282930313233343536373839[Cost Type],$A9)</f>
        <v>0</v>
      </c>
      <c r="D9" s="76">
        <f>SUMIFS(Table145678910121315161718192021222324252627282930313233343536373839[Submitted Cost],Table145678910121315161718192021222324252627282930313233343536373839[Category],$D$6,Table145678910121315161718192021222324252627282930313233343536373839[Cost Type],$A9)</f>
        <v>0</v>
      </c>
      <c r="E9" s="76">
        <f>SUMIFS(Table145678910121315161718192021222324252627282930313233343536373839[Submitted Cost],Table145678910121315161718192021222324252627282930313233343536373839[Category],$E$6,Table145678910121315161718192021222324252627282930313233343536373839[Cost Type],$A9)</f>
        <v>0</v>
      </c>
      <c r="F9" s="76">
        <f>SUMIFS(Table145678910121315161718192021222324252627282930313233343536373839[Submitted Cost],Table145678910121315161718192021222324252627282930313233343536373839[Category],$F$6,Table145678910121315161718192021222324252627282930313233343536373839[Cost Type],$A9)</f>
        <v>0</v>
      </c>
      <c r="G9" s="76">
        <f>SUMIFS(Table145678910121315161718192021222324252627282930313233343536373839[Submitted Cost],Table145678910121315161718192021222324252627282930313233343536373839[Category],$G$6,Table145678910121315161718192021222324252627282930313233343536373839[Cost Type],$A9)</f>
        <v>0</v>
      </c>
      <c r="H9" s="77">
        <f>SUMIFS(Table145678910121315161718192021222324252627282930313233343536373839[Submitted Cost],Table145678910121315161718192021222324252627282930313233343536373839[Category],$H$6,Table145678910121315161718192021222324252627282930313233343536373839[Cost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SUMIFS(Table145678910121315161718192021222324252627282930313233343536373839[Submitted Cost],Table145678910121315161718192021222324252627282930313233343536373839[Category],$B$6,Table145678910121315161718192021222324252627282930313233343536373839[Cost Type],$A10)</f>
        <v>0</v>
      </c>
      <c r="C10" s="76">
        <f>SUMIFS(Table145678910121315161718192021222324252627282930313233343536373839[Submitted Cost],Table145678910121315161718192021222324252627282930313233343536373839[Category],$C$6,Table145678910121315161718192021222324252627282930313233343536373839[Cost Type],$A10)</f>
        <v>0</v>
      </c>
      <c r="D10" s="76">
        <f>SUMIFS(Table145678910121315161718192021222324252627282930313233343536373839[Submitted Cost],Table145678910121315161718192021222324252627282930313233343536373839[Category],$D$6,Table145678910121315161718192021222324252627282930313233343536373839[Cost Type],$A10)</f>
        <v>0</v>
      </c>
      <c r="E10" s="76">
        <f>SUMIFS(Table145678910121315161718192021222324252627282930313233343536373839[Submitted Cost],Table145678910121315161718192021222324252627282930313233343536373839[Category],$E$6,Table145678910121315161718192021222324252627282930313233343536373839[Cost Type],$A10)</f>
        <v>0</v>
      </c>
      <c r="F10" s="76">
        <f>SUMIFS(Table145678910121315161718192021222324252627282930313233343536373839[Submitted Cost],Table145678910121315161718192021222324252627282930313233343536373839[Category],$F$6,Table145678910121315161718192021222324252627282930313233343536373839[Cost Type],$A10)</f>
        <v>0</v>
      </c>
      <c r="G10" s="76">
        <f>SUMIFS(Table145678910121315161718192021222324252627282930313233343536373839[Submitted Cost],Table145678910121315161718192021222324252627282930313233343536373839[Category],$G$6,Table145678910121315161718192021222324252627282930313233343536373839[Cost Type],$A10)</f>
        <v>0</v>
      </c>
      <c r="H10" s="77">
        <f>SUMIFS(Table145678910121315161718192021222324252627282930313233343536373839[Submitted Cost],Table145678910121315161718192021222324252627282930313233343536373839[Category],$H$6,Table145678910121315161718192021222324252627282930313233343536373839[Cost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SUMIFS(Table145678910121315161718192021222324252627282930313233343536373839[Submitted Cost],Table145678910121315161718192021222324252627282930313233343536373839[Category],$B$6,Table145678910121315161718192021222324252627282930313233343536373839[Cost Type],$A11)</f>
        <v>0</v>
      </c>
      <c r="C11" s="76">
        <f>SUMIFS(Table145678910121315161718192021222324252627282930313233343536373839[Submitted Cost],Table145678910121315161718192021222324252627282930313233343536373839[Category],$C$6,Table145678910121315161718192021222324252627282930313233343536373839[Cost Type],$A11)</f>
        <v>0</v>
      </c>
      <c r="D11" s="76">
        <f>SUMIFS(Table145678910121315161718192021222324252627282930313233343536373839[Submitted Cost],Table145678910121315161718192021222324252627282930313233343536373839[Category],$D$6,Table145678910121315161718192021222324252627282930313233343536373839[Cost Type],$A11)</f>
        <v>0</v>
      </c>
      <c r="E11" s="76">
        <f>SUMIFS(Table145678910121315161718192021222324252627282930313233343536373839[Submitted Cost],Table145678910121315161718192021222324252627282930313233343536373839[Category],$E$6,Table145678910121315161718192021222324252627282930313233343536373839[Cost Type],$A11)</f>
        <v>0</v>
      </c>
      <c r="F11" s="76">
        <f>SUMIFS(Table145678910121315161718192021222324252627282930313233343536373839[Submitted Cost],Table145678910121315161718192021222324252627282930313233343536373839[Category],$F$6,Table145678910121315161718192021222324252627282930313233343536373839[Cost Type],$A11)</f>
        <v>0</v>
      </c>
      <c r="G11" s="76">
        <f>SUMIFS(Table145678910121315161718192021222324252627282930313233343536373839[Submitted Cost],Table145678910121315161718192021222324252627282930313233343536373839[Category],$G$6,Table145678910121315161718192021222324252627282930313233343536373839[Cost Type],$A11)</f>
        <v>0</v>
      </c>
      <c r="H11" s="77">
        <f>SUMIFS(Table145678910121315161718192021222324252627282930313233343536373839[Submitted Cost],Table145678910121315161718192021222324252627282930313233343536373839[Category],$H$6,Table145678910121315161718192021222324252627282930313233343536373839[Cost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SUMIFS(Table145678910121315161718192021222324252627282930313233343536373839[Submitted Cost],Table145678910121315161718192021222324252627282930313233343536373839[Category],$B$6,Table145678910121315161718192021222324252627282930313233343536373839[Cost Type],$A12)</f>
        <v>0</v>
      </c>
      <c r="C12" s="76">
        <f>SUMIFS(Table145678910121315161718192021222324252627282930313233343536373839[Submitted Cost],Table145678910121315161718192021222324252627282930313233343536373839[Category],$C$6,Table145678910121315161718192021222324252627282930313233343536373839[Cost Type],$A12)</f>
        <v>0</v>
      </c>
      <c r="D12" s="76">
        <f>SUMIFS(Table145678910121315161718192021222324252627282930313233343536373839[Submitted Cost],Table145678910121315161718192021222324252627282930313233343536373839[Category],$D$6,Table145678910121315161718192021222324252627282930313233343536373839[Cost Type],$A12)</f>
        <v>0</v>
      </c>
      <c r="E12" s="76">
        <f>SUMIFS(Table145678910121315161718192021222324252627282930313233343536373839[Submitted Cost],Table145678910121315161718192021222324252627282930313233343536373839[Category],$E$6,Table145678910121315161718192021222324252627282930313233343536373839[Cost Type],$A12)</f>
        <v>0</v>
      </c>
      <c r="F12" s="76">
        <f>SUMIFS(Table145678910121315161718192021222324252627282930313233343536373839[Submitted Cost],Table145678910121315161718192021222324252627282930313233343536373839[Category],$F$6,Table145678910121315161718192021222324252627282930313233343536373839[Cost Type],$A12)</f>
        <v>0</v>
      </c>
      <c r="G12" s="76">
        <f>SUMIFS(Table145678910121315161718192021222324252627282930313233343536373839[Submitted Cost],Table145678910121315161718192021222324252627282930313233343536373839[Category],$G$6,Table145678910121315161718192021222324252627282930313233343536373839[Cost Type],$A12)</f>
        <v>0</v>
      </c>
      <c r="H12" s="77">
        <f>SUMIFS(Table145678910121315161718192021222324252627282930313233343536373839[Submitted Cost],Table145678910121315161718192021222324252627282930313233343536373839[Category],$H$6,Table145678910121315161718192021222324252627282930313233343536373839[Cost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SUBTOTAL(109,Table145678910121315161718192021222324252627282930313233343536373839[Submitted Cost])</f>
        <v>0</v>
      </c>
      <c r="F63" s="34"/>
      <c r="G63" s="34"/>
      <c r="H63" s="35">
        <f>SUBTOTAL(109,Table145678910121315161718192021222324252627282930313233343536373839[Accepted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90F5C276-082F-4739-A456-2EB038A7405F}">
      <formula1>$A$8:$A$12</formula1>
    </dataValidation>
    <dataValidation type="list" allowBlank="1" showInputMessage="1" showErrorMessage="1" sqref="A20:A62" xr:uid="{DCAEF4CE-A136-4E10-8F57-A4023D3D3166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8A0A35-A035-4226-AFEC-9EC798075492}">
          <x14:formula1>
            <xm:f>Info!$G$1:$G$10</xm:f>
          </x14:formula1>
          <xm:sqref>G20:G62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AE48-8C23-4664-9062-ACF8BF1B7FB0}">
  <sheetPr codeName="Sheet43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SUMIFS(Table14567891012131516171819202122232425262728293031323334353637383940[Submitted Cost],Table14567891012131516171819202122232425262728293031323334353637383940[Category],$B$6,Table14567891012131516171819202122232425262728293031323334353637383940[Cost Type],$A8)</f>
        <v>0</v>
      </c>
      <c r="C8" s="76">
        <f>SUMIFS(Table14567891012131516171819202122232425262728293031323334353637383940[Submitted Cost],Table14567891012131516171819202122232425262728293031323334353637383940[Category],$C$6,Table14567891012131516171819202122232425262728293031323334353637383940[Cost Type],$A8)</f>
        <v>0</v>
      </c>
      <c r="D8" s="76">
        <f>SUMIFS(Table14567891012131516171819202122232425262728293031323334353637383940[Submitted Cost],Table14567891012131516171819202122232425262728293031323334353637383940[Category],$D$6,Table14567891012131516171819202122232425262728293031323334353637383940[Cost Type],$A8)</f>
        <v>0</v>
      </c>
      <c r="E8" s="76">
        <f>SUMIFS(Table14567891012131516171819202122232425262728293031323334353637383940[Submitted Cost],Table14567891012131516171819202122232425262728293031323334353637383940[Category],$E$6,Table14567891012131516171819202122232425262728293031323334353637383940[Cost Type],$A8)</f>
        <v>0</v>
      </c>
      <c r="F8" s="76">
        <f>SUMIFS(Table14567891012131516171819202122232425262728293031323334353637383940[Submitted Cost],Table14567891012131516171819202122232425262728293031323334353637383940[Category],$F$6,Table14567891012131516171819202122232425262728293031323334353637383940[Cost Type],$A8)</f>
        <v>0</v>
      </c>
      <c r="G8" s="76">
        <f>SUMIFS(Table14567891012131516171819202122232425262728293031323334353637383940[Submitted Cost],Table14567891012131516171819202122232425262728293031323334353637383940[Category],$G$6,Table14567891012131516171819202122232425262728293031323334353637383940[Cost Type],$A8)</f>
        <v>0</v>
      </c>
      <c r="H8" s="77">
        <f>SUMIFS(Table14567891012131516171819202122232425262728293031323334353637383940[Submitted Cost],Table14567891012131516171819202122232425262728293031323334353637383940[Category],$H$6,Table14567891012131516171819202122232425262728293031323334353637383940[Cost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SUMIFS(Table14567891012131516171819202122232425262728293031323334353637383940[Submitted Cost],Table14567891012131516171819202122232425262728293031323334353637383940[Category],$B$6,Table14567891012131516171819202122232425262728293031323334353637383940[Cost Type],$A9)</f>
        <v>0</v>
      </c>
      <c r="C9" s="76">
        <f>SUMIFS(Table14567891012131516171819202122232425262728293031323334353637383940[Submitted Cost],Table14567891012131516171819202122232425262728293031323334353637383940[Category],$C$6,Table14567891012131516171819202122232425262728293031323334353637383940[Cost Type],$A9)</f>
        <v>0</v>
      </c>
      <c r="D9" s="76">
        <f>SUMIFS(Table14567891012131516171819202122232425262728293031323334353637383940[Submitted Cost],Table14567891012131516171819202122232425262728293031323334353637383940[Category],$D$6,Table14567891012131516171819202122232425262728293031323334353637383940[Cost Type],$A9)</f>
        <v>0</v>
      </c>
      <c r="E9" s="76">
        <f>SUMIFS(Table14567891012131516171819202122232425262728293031323334353637383940[Submitted Cost],Table14567891012131516171819202122232425262728293031323334353637383940[Category],$E$6,Table14567891012131516171819202122232425262728293031323334353637383940[Cost Type],$A9)</f>
        <v>0</v>
      </c>
      <c r="F9" s="76">
        <f>SUMIFS(Table14567891012131516171819202122232425262728293031323334353637383940[Submitted Cost],Table14567891012131516171819202122232425262728293031323334353637383940[Category],$F$6,Table14567891012131516171819202122232425262728293031323334353637383940[Cost Type],$A9)</f>
        <v>0</v>
      </c>
      <c r="G9" s="76">
        <f>SUMIFS(Table14567891012131516171819202122232425262728293031323334353637383940[Submitted Cost],Table14567891012131516171819202122232425262728293031323334353637383940[Category],$G$6,Table14567891012131516171819202122232425262728293031323334353637383940[Cost Type],$A9)</f>
        <v>0</v>
      </c>
      <c r="H9" s="77">
        <f>SUMIFS(Table14567891012131516171819202122232425262728293031323334353637383940[Submitted Cost],Table14567891012131516171819202122232425262728293031323334353637383940[Category],$H$6,Table14567891012131516171819202122232425262728293031323334353637383940[Cost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SUMIFS(Table14567891012131516171819202122232425262728293031323334353637383940[Submitted Cost],Table14567891012131516171819202122232425262728293031323334353637383940[Category],$B$6,Table14567891012131516171819202122232425262728293031323334353637383940[Cost Type],$A10)</f>
        <v>0</v>
      </c>
      <c r="C10" s="76">
        <f>SUMIFS(Table14567891012131516171819202122232425262728293031323334353637383940[Submitted Cost],Table14567891012131516171819202122232425262728293031323334353637383940[Category],$C$6,Table14567891012131516171819202122232425262728293031323334353637383940[Cost Type],$A10)</f>
        <v>0</v>
      </c>
      <c r="D10" s="76">
        <f>SUMIFS(Table14567891012131516171819202122232425262728293031323334353637383940[Submitted Cost],Table14567891012131516171819202122232425262728293031323334353637383940[Category],$D$6,Table14567891012131516171819202122232425262728293031323334353637383940[Cost Type],$A10)</f>
        <v>0</v>
      </c>
      <c r="E10" s="76">
        <f>SUMIFS(Table14567891012131516171819202122232425262728293031323334353637383940[Submitted Cost],Table14567891012131516171819202122232425262728293031323334353637383940[Category],$E$6,Table14567891012131516171819202122232425262728293031323334353637383940[Cost Type],$A10)</f>
        <v>0</v>
      </c>
      <c r="F10" s="76">
        <f>SUMIFS(Table14567891012131516171819202122232425262728293031323334353637383940[Submitted Cost],Table14567891012131516171819202122232425262728293031323334353637383940[Category],$F$6,Table14567891012131516171819202122232425262728293031323334353637383940[Cost Type],$A10)</f>
        <v>0</v>
      </c>
      <c r="G10" s="76">
        <f>SUMIFS(Table14567891012131516171819202122232425262728293031323334353637383940[Submitted Cost],Table14567891012131516171819202122232425262728293031323334353637383940[Category],$G$6,Table14567891012131516171819202122232425262728293031323334353637383940[Cost Type],$A10)</f>
        <v>0</v>
      </c>
      <c r="H10" s="77">
        <f>SUMIFS(Table14567891012131516171819202122232425262728293031323334353637383940[Submitted Cost],Table14567891012131516171819202122232425262728293031323334353637383940[Category],$H$6,Table14567891012131516171819202122232425262728293031323334353637383940[Cost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SUMIFS(Table14567891012131516171819202122232425262728293031323334353637383940[Submitted Cost],Table14567891012131516171819202122232425262728293031323334353637383940[Category],$B$6,Table14567891012131516171819202122232425262728293031323334353637383940[Cost Type],$A11)</f>
        <v>0</v>
      </c>
      <c r="C11" s="76">
        <f>SUMIFS(Table14567891012131516171819202122232425262728293031323334353637383940[Submitted Cost],Table14567891012131516171819202122232425262728293031323334353637383940[Category],$C$6,Table14567891012131516171819202122232425262728293031323334353637383940[Cost Type],$A11)</f>
        <v>0</v>
      </c>
      <c r="D11" s="76">
        <f>SUMIFS(Table14567891012131516171819202122232425262728293031323334353637383940[Submitted Cost],Table14567891012131516171819202122232425262728293031323334353637383940[Category],$D$6,Table14567891012131516171819202122232425262728293031323334353637383940[Cost Type],$A11)</f>
        <v>0</v>
      </c>
      <c r="E11" s="76">
        <f>SUMIFS(Table14567891012131516171819202122232425262728293031323334353637383940[Submitted Cost],Table14567891012131516171819202122232425262728293031323334353637383940[Category],$E$6,Table14567891012131516171819202122232425262728293031323334353637383940[Cost Type],$A11)</f>
        <v>0</v>
      </c>
      <c r="F11" s="76">
        <f>SUMIFS(Table14567891012131516171819202122232425262728293031323334353637383940[Submitted Cost],Table14567891012131516171819202122232425262728293031323334353637383940[Category],$F$6,Table14567891012131516171819202122232425262728293031323334353637383940[Cost Type],$A11)</f>
        <v>0</v>
      </c>
      <c r="G11" s="76">
        <f>SUMIFS(Table14567891012131516171819202122232425262728293031323334353637383940[Submitted Cost],Table14567891012131516171819202122232425262728293031323334353637383940[Category],$G$6,Table14567891012131516171819202122232425262728293031323334353637383940[Cost Type],$A11)</f>
        <v>0</v>
      </c>
      <c r="H11" s="77">
        <f>SUMIFS(Table14567891012131516171819202122232425262728293031323334353637383940[Submitted Cost],Table14567891012131516171819202122232425262728293031323334353637383940[Category],$H$6,Table14567891012131516171819202122232425262728293031323334353637383940[Cost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SUMIFS(Table14567891012131516171819202122232425262728293031323334353637383940[Submitted Cost],Table14567891012131516171819202122232425262728293031323334353637383940[Category],$B$6,Table14567891012131516171819202122232425262728293031323334353637383940[Cost Type],$A12)</f>
        <v>0</v>
      </c>
      <c r="C12" s="76">
        <f>SUMIFS(Table14567891012131516171819202122232425262728293031323334353637383940[Submitted Cost],Table14567891012131516171819202122232425262728293031323334353637383940[Category],$C$6,Table14567891012131516171819202122232425262728293031323334353637383940[Cost Type],$A12)</f>
        <v>0</v>
      </c>
      <c r="D12" s="76">
        <f>SUMIFS(Table14567891012131516171819202122232425262728293031323334353637383940[Submitted Cost],Table14567891012131516171819202122232425262728293031323334353637383940[Category],$D$6,Table14567891012131516171819202122232425262728293031323334353637383940[Cost Type],$A12)</f>
        <v>0</v>
      </c>
      <c r="E12" s="76">
        <f>SUMIFS(Table14567891012131516171819202122232425262728293031323334353637383940[Submitted Cost],Table14567891012131516171819202122232425262728293031323334353637383940[Category],$E$6,Table14567891012131516171819202122232425262728293031323334353637383940[Cost Type],$A12)</f>
        <v>0</v>
      </c>
      <c r="F12" s="76">
        <f>SUMIFS(Table14567891012131516171819202122232425262728293031323334353637383940[Submitted Cost],Table14567891012131516171819202122232425262728293031323334353637383940[Category],$F$6,Table14567891012131516171819202122232425262728293031323334353637383940[Cost Type],$A12)</f>
        <v>0</v>
      </c>
      <c r="G12" s="76">
        <f>SUMIFS(Table14567891012131516171819202122232425262728293031323334353637383940[Submitted Cost],Table14567891012131516171819202122232425262728293031323334353637383940[Category],$G$6,Table14567891012131516171819202122232425262728293031323334353637383940[Cost Type],$A12)</f>
        <v>0</v>
      </c>
      <c r="H12" s="77">
        <f>SUMIFS(Table14567891012131516171819202122232425262728293031323334353637383940[Submitted Cost],Table14567891012131516171819202122232425262728293031323334353637383940[Category],$H$6,Table14567891012131516171819202122232425262728293031323334353637383940[Cost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SUBTOTAL(109,Table14567891012131516171819202122232425262728293031323334353637383940[Submitted Cost])</f>
        <v>0</v>
      </c>
      <c r="F63" s="34"/>
      <c r="G63" s="34"/>
      <c r="H63" s="35">
        <f>SUBTOTAL(109,Table14567891012131516171819202122232425262728293031323334353637383940[Accepted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3C1E0F2F-E7B9-4578-88B5-A916AC21CDB6}">
      <formula1>$B$6:$H$6</formula1>
    </dataValidation>
    <dataValidation type="list" allowBlank="1" showInputMessage="1" showErrorMessage="1" sqref="B20:B62" xr:uid="{5AF9BA75-A0B9-4FE8-87E3-0D8A82E36D6C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167896-15C8-40CD-94E5-8FA0A02BCFE3}">
          <x14:formula1>
            <xm:f>Info!$G$1:$G$10</xm:f>
          </x14:formula1>
          <xm:sqref>G20:G62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293AE-E017-49F6-854E-A20F943C7D5A}">
  <sheetPr codeName="Sheet44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SUMIFS(Table1456789101213151617181920212223242526272829303132333435363738394041[Submitted Cost],Table1456789101213151617181920212223242526272829303132333435363738394041[Category],$B$6,Table1456789101213151617181920212223242526272829303132333435363738394041[Cost Type],$A8)</f>
        <v>0</v>
      </c>
      <c r="C8" s="76">
        <f>SUMIFS(Table1456789101213151617181920212223242526272829303132333435363738394041[Submitted Cost],Table1456789101213151617181920212223242526272829303132333435363738394041[Category],$C$6,Table1456789101213151617181920212223242526272829303132333435363738394041[Cost Type],$A8)</f>
        <v>0</v>
      </c>
      <c r="D8" s="76">
        <f>SUMIFS(Table1456789101213151617181920212223242526272829303132333435363738394041[Submitted Cost],Table1456789101213151617181920212223242526272829303132333435363738394041[Category],$D$6,Table1456789101213151617181920212223242526272829303132333435363738394041[Cost Type],$A8)</f>
        <v>0</v>
      </c>
      <c r="E8" s="76">
        <f>SUMIFS(Table1456789101213151617181920212223242526272829303132333435363738394041[Submitted Cost],Table1456789101213151617181920212223242526272829303132333435363738394041[Category],$E$6,Table1456789101213151617181920212223242526272829303132333435363738394041[Cost Type],$A8)</f>
        <v>0</v>
      </c>
      <c r="F8" s="76">
        <f>SUMIFS(Table1456789101213151617181920212223242526272829303132333435363738394041[Submitted Cost],Table1456789101213151617181920212223242526272829303132333435363738394041[Category],$F$6,Table1456789101213151617181920212223242526272829303132333435363738394041[Cost Type],$A8)</f>
        <v>0</v>
      </c>
      <c r="G8" s="76">
        <f>SUMIFS(Table1456789101213151617181920212223242526272829303132333435363738394041[Submitted Cost],Table1456789101213151617181920212223242526272829303132333435363738394041[Category],$G$6,Table1456789101213151617181920212223242526272829303132333435363738394041[Cost Type],$A8)</f>
        <v>0</v>
      </c>
      <c r="H8" s="77">
        <f>SUMIFS(Table1456789101213151617181920212223242526272829303132333435363738394041[Submitted Cost],Table1456789101213151617181920212223242526272829303132333435363738394041[Category],$H$6,Table1456789101213151617181920212223242526272829303132333435363738394041[Cost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SUMIFS(Table1456789101213151617181920212223242526272829303132333435363738394041[Submitted Cost],Table1456789101213151617181920212223242526272829303132333435363738394041[Category],$B$6,Table1456789101213151617181920212223242526272829303132333435363738394041[Cost Type],$A9)</f>
        <v>0</v>
      </c>
      <c r="C9" s="76">
        <f>SUMIFS(Table1456789101213151617181920212223242526272829303132333435363738394041[Submitted Cost],Table1456789101213151617181920212223242526272829303132333435363738394041[Category],$C$6,Table1456789101213151617181920212223242526272829303132333435363738394041[Cost Type],$A9)</f>
        <v>0</v>
      </c>
      <c r="D9" s="76">
        <f>SUMIFS(Table1456789101213151617181920212223242526272829303132333435363738394041[Submitted Cost],Table1456789101213151617181920212223242526272829303132333435363738394041[Category],$D$6,Table1456789101213151617181920212223242526272829303132333435363738394041[Cost Type],$A9)</f>
        <v>0</v>
      </c>
      <c r="E9" s="76">
        <f>SUMIFS(Table1456789101213151617181920212223242526272829303132333435363738394041[Submitted Cost],Table1456789101213151617181920212223242526272829303132333435363738394041[Category],$E$6,Table1456789101213151617181920212223242526272829303132333435363738394041[Cost Type],$A9)</f>
        <v>0</v>
      </c>
      <c r="F9" s="76">
        <f>SUMIFS(Table1456789101213151617181920212223242526272829303132333435363738394041[Submitted Cost],Table1456789101213151617181920212223242526272829303132333435363738394041[Category],$F$6,Table1456789101213151617181920212223242526272829303132333435363738394041[Cost Type],$A9)</f>
        <v>0</v>
      </c>
      <c r="G9" s="76">
        <f>SUMIFS(Table1456789101213151617181920212223242526272829303132333435363738394041[Submitted Cost],Table1456789101213151617181920212223242526272829303132333435363738394041[Category],$G$6,Table1456789101213151617181920212223242526272829303132333435363738394041[Cost Type],$A9)</f>
        <v>0</v>
      </c>
      <c r="H9" s="77">
        <f>SUMIFS(Table1456789101213151617181920212223242526272829303132333435363738394041[Submitted Cost],Table1456789101213151617181920212223242526272829303132333435363738394041[Category],$H$6,Table1456789101213151617181920212223242526272829303132333435363738394041[Cost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SUMIFS(Table1456789101213151617181920212223242526272829303132333435363738394041[Submitted Cost],Table1456789101213151617181920212223242526272829303132333435363738394041[Category],$B$6,Table1456789101213151617181920212223242526272829303132333435363738394041[Cost Type],$A10)</f>
        <v>0</v>
      </c>
      <c r="C10" s="76">
        <f>SUMIFS(Table1456789101213151617181920212223242526272829303132333435363738394041[Submitted Cost],Table1456789101213151617181920212223242526272829303132333435363738394041[Category],$C$6,Table1456789101213151617181920212223242526272829303132333435363738394041[Cost Type],$A10)</f>
        <v>0</v>
      </c>
      <c r="D10" s="76">
        <f>SUMIFS(Table1456789101213151617181920212223242526272829303132333435363738394041[Submitted Cost],Table1456789101213151617181920212223242526272829303132333435363738394041[Category],$D$6,Table1456789101213151617181920212223242526272829303132333435363738394041[Cost Type],$A10)</f>
        <v>0</v>
      </c>
      <c r="E10" s="76">
        <f>SUMIFS(Table1456789101213151617181920212223242526272829303132333435363738394041[Submitted Cost],Table1456789101213151617181920212223242526272829303132333435363738394041[Category],$E$6,Table1456789101213151617181920212223242526272829303132333435363738394041[Cost Type],$A10)</f>
        <v>0</v>
      </c>
      <c r="F10" s="76">
        <f>SUMIFS(Table1456789101213151617181920212223242526272829303132333435363738394041[Submitted Cost],Table1456789101213151617181920212223242526272829303132333435363738394041[Category],$F$6,Table1456789101213151617181920212223242526272829303132333435363738394041[Cost Type],$A10)</f>
        <v>0</v>
      </c>
      <c r="G10" s="76">
        <f>SUMIFS(Table1456789101213151617181920212223242526272829303132333435363738394041[Submitted Cost],Table1456789101213151617181920212223242526272829303132333435363738394041[Category],$G$6,Table1456789101213151617181920212223242526272829303132333435363738394041[Cost Type],$A10)</f>
        <v>0</v>
      </c>
      <c r="H10" s="77">
        <f>SUMIFS(Table1456789101213151617181920212223242526272829303132333435363738394041[Submitted Cost],Table1456789101213151617181920212223242526272829303132333435363738394041[Category],$H$6,Table1456789101213151617181920212223242526272829303132333435363738394041[Cost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SUMIFS(Table1456789101213151617181920212223242526272829303132333435363738394041[Submitted Cost],Table1456789101213151617181920212223242526272829303132333435363738394041[Category],$B$6,Table1456789101213151617181920212223242526272829303132333435363738394041[Cost Type],$A11)</f>
        <v>0</v>
      </c>
      <c r="C11" s="76">
        <f>SUMIFS(Table1456789101213151617181920212223242526272829303132333435363738394041[Submitted Cost],Table1456789101213151617181920212223242526272829303132333435363738394041[Category],$C$6,Table1456789101213151617181920212223242526272829303132333435363738394041[Cost Type],$A11)</f>
        <v>0</v>
      </c>
      <c r="D11" s="76">
        <f>SUMIFS(Table1456789101213151617181920212223242526272829303132333435363738394041[Submitted Cost],Table1456789101213151617181920212223242526272829303132333435363738394041[Category],$D$6,Table1456789101213151617181920212223242526272829303132333435363738394041[Cost Type],$A11)</f>
        <v>0</v>
      </c>
      <c r="E11" s="76">
        <f>SUMIFS(Table1456789101213151617181920212223242526272829303132333435363738394041[Submitted Cost],Table1456789101213151617181920212223242526272829303132333435363738394041[Category],$E$6,Table1456789101213151617181920212223242526272829303132333435363738394041[Cost Type],$A11)</f>
        <v>0</v>
      </c>
      <c r="F11" s="76">
        <f>SUMIFS(Table1456789101213151617181920212223242526272829303132333435363738394041[Submitted Cost],Table1456789101213151617181920212223242526272829303132333435363738394041[Category],$F$6,Table1456789101213151617181920212223242526272829303132333435363738394041[Cost Type],$A11)</f>
        <v>0</v>
      </c>
      <c r="G11" s="76">
        <f>SUMIFS(Table1456789101213151617181920212223242526272829303132333435363738394041[Submitted Cost],Table1456789101213151617181920212223242526272829303132333435363738394041[Category],$G$6,Table1456789101213151617181920212223242526272829303132333435363738394041[Cost Type],$A11)</f>
        <v>0</v>
      </c>
      <c r="H11" s="77">
        <f>SUMIFS(Table1456789101213151617181920212223242526272829303132333435363738394041[Submitted Cost],Table1456789101213151617181920212223242526272829303132333435363738394041[Category],$H$6,Table1456789101213151617181920212223242526272829303132333435363738394041[Cost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SUMIFS(Table1456789101213151617181920212223242526272829303132333435363738394041[Submitted Cost],Table1456789101213151617181920212223242526272829303132333435363738394041[Category],$B$6,Table1456789101213151617181920212223242526272829303132333435363738394041[Cost Type],$A12)</f>
        <v>0</v>
      </c>
      <c r="C12" s="76">
        <f>SUMIFS(Table1456789101213151617181920212223242526272829303132333435363738394041[Submitted Cost],Table1456789101213151617181920212223242526272829303132333435363738394041[Category],$C$6,Table1456789101213151617181920212223242526272829303132333435363738394041[Cost Type],$A12)</f>
        <v>0</v>
      </c>
      <c r="D12" s="76">
        <f>SUMIFS(Table1456789101213151617181920212223242526272829303132333435363738394041[Submitted Cost],Table1456789101213151617181920212223242526272829303132333435363738394041[Category],$D$6,Table1456789101213151617181920212223242526272829303132333435363738394041[Cost Type],$A12)</f>
        <v>0</v>
      </c>
      <c r="E12" s="76">
        <f>SUMIFS(Table1456789101213151617181920212223242526272829303132333435363738394041[Submitted Cost],Table1456789101213151617181920212223242526272829303132333435363738394041[Category],$E$6,Table1456789101213151617181920212223242526272829303132333435363738394041[Cost Type],$A12)</f>
        <v>0</v>
      </c>
      <c r="F12" s="76">
        <f>SUMIFS(Table1456789101213151617181920212223242526272829303132333435363738394041[Submitted Cost],Table1456789101213151617181920212223242526272829303132333435363738394041[Category],$F$6,Table1456789101213151617181920212223242526272829303132333435363738394041[Cost Type],$A12)</f>
        <v>0</v>
      </c>
      <c r="G12" s="76">
        <f>SUMIFS(Table1456789101213151617181920212223242526272829303132333435363738394041[Submitted Cost],Table1456789101213151617181920212223242526272829303132333435363738394041[Category],$G$6,Table1456789101213151617181920212223242526272829303132333435363738394041[Cost Type],$A12)</f>
        <v>0</v>
      </c>
      <c r="H12" s="77">
        <f>SUMIFS(Table1456789101213151617181920212223242526272829303132333435363738394041[Submitted Cost],Table1456789101213151617181920212223242526272829303132333435363738394041[Category],$H$6,Table1456789101213151617181920212223242526272829303132333435363738394041[Cost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SUBTOTAL(109,Table1456789101213151617181920212223242526272829303132333435363738394041[Submitted Cost])</f>
        <v>0</v>
      </c>
      <c r="F63" s="34"/>
      <c r="G63" s="34"/>
      <c r="H63" s="35">
        <f>SUBTOTAL(109,Table1456789101213151617181920212223242526272829303132333435363738394041[Accepted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3F2B7409-7C90-4DBA-A69B-931A4A1B7700}">
      <formula1>$A$8:$A$12</formula1>
    </dataValidation>
    <dataValidation type="list" allowBlank="1" showInputMessage="1" showErrorMessage="1" sqref="A20:A62" xr:uid="{55625127-DB5E-467C-B63A-F890E9D0C8FD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4583BE-20AB-4E91-987E-97865CD0B940}">
          <x14:formula1>
            <xm:f>Info!$G$1:$G$10</xm:f>
          </x14:formula1>
          <xm:sqref>G20:G62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960B4-0E8B-4C3A-B2D9-8C7FB78F9471}">
  <sheetPr codeName="Sheet45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SUMIFS(Table145678910121315161718192021222324252627282930313233343536373839404142[Submitted Cost],Table145678910121315161718192021222324252627282930313233343536373839404142[Category],$B$6,Table145678910121315161718192021222324252627282930313233343536373839404142[Cost Type],$A8)</f>
        <v>0</v>
      </c>
      <c r="C8" s="76">
        <f>SUMIFS(Table145678910121315161718192021222324252627282930313233343536373839404142[Submitted Cost],Table145678910121315161718192021222324252627282930313233343536373839404142[Category],$C$6,Table145678910121315161718192021222324252627282930313233343536373839404142[Cost Type],$A8)</f>
        <v>0</v>
      </c>
      <c r="D8" s="76">
        <f>SUMIFS(Table145678910121315161718192021222324252627282930313233343536373839404142[Submitted Cost],Table145678910121315161718192021222324252627282930313233343536373839404142[Category],$D$6,Table145678910121315161718192021222324252627282930313233343536373839404142[Cost Type],$A8)</f>
        <v>0</v>
      </c>
      <c r="E8" s="76">
        <f>SUMIFS(Table145678910121315161718192021222324252627282930313233343536373839404142[Submitted Cost],Table145678910121315161718192021222324252627282930313233343536373839404142[Category],$E$6,Table145678910121315161718192021222324252627282930313233343536373839404142[Cost Type],$A8)</f>
        <v>0</v>
      </c>
      <c r="F8" s="76">
        <f>SUMIFS(Table145678910121315161718192021222324252627282930313233343536373839404142[Submitted Cost],Table145678910121315161718192021222324252627282930313233343536373839404142[Category],$F$6,Table145678910121315161718192021222324252627282930313233343536373839404142[Cost Type],$A8)</f>
        <v>0</v>
      </c>
      <c r="G8" s="76">
        <f>SUMIFS(Table145678910121315161718192021222324252627282930313233343536373839404142[Submitted Cost],Table145678910121315161718192021222324252627282930313233343536373839404142[Category],$G$6,Table145678910121315161718192021222324252627282930313233343536373839404142[Cost Type],$A8)</f>
        <v>0</v>
      </c>
      <c r="H8" s="77">
        <f>SUMIFS(Table145678910121315161718192021222324252627282930313233343536373839404142[Submitted Cost],Table145678910121315161718192021222324252627282930313233343536373839404142[Category],$H$6,Table145678910121315161718192021222324252627282930313233343536373839404142[Cost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SUMIFS(Table145678910121315161718192021222324252627282930313233343536373839404142[Submitted Cost],Table145678910121315161718192021222324252627282930313233343536373839404142[Category],$B$6,Table145678910121315161718192021222324252627282930313233343536373839404142[Cost Type],$A9)</f>
        <v>0</v>
      </c>
      <c r="C9" s="76">
        <f>SUMIFS(Table145678910121315161718192021222324252627282930313233343536373839404142[Submitted Cost],Table145678910121315161718192021222324252627282930313233343536373839404142[Category],$C$6,Table145678910121315161718192021222324252627282930313233343536373839404142[Cost Type],$A9)</f>
        <v>0</v>
      </c>
      <c r="D9" s="76">
        <f>SUMIFS(Table145678910121315161718192021222324252627282930313233343536373839404142[Submitted Cost],Table145678910121315161718192021222324252627282930313233343536373839404142[Category],$D$6,Table145678910121315161718192021222324252627282930313233343536373839404142[Cost Type],$A9)</f>
        <v>0</v>
      </c>
      <c r="E9" s="76">
        <f>SUMIFS(Table145678910121315161718192021222324252627282930313233343536373839404142[Submitted Cost],Table145678910121315161718192021222324252627282930313233343536373839404142[Category],$E$6,Table145678910121315161718192021222324252627282930313233343536373839404142[Cost Type],$A9)</f>
        <v>0</v>
      </c>
      <c r="F9" s="76">
        <f>SUMIFS(Table145678910121315161718192021222324252627282930313233343536373839404142[Submitted Cost],Table145678910121315161718192021222324252627282930313233343536373839404142[Category],$F$6,Table145678910121315161718192021222324252627282930313233343536373839404142[Cost Type],$A9)</f>
        <v>0</v>
      </c>
      <c r="G9" s="76">
        <f>SUMIFS(Table145678910121315161718192021222324252627282930313233343536373839404142[Submitted Cost],Table145678910121315161718192021222324252627282930313233343536373839404142[Category],$G$6,Table145678910121315161718192021222324252627282930313233343536373839404142[Cost Type],$A9)</f>
        <v>0</v>
      </c>
      <c r="H9" s="77">
        <f>SUMIFS(Table145678910121315161718192021222324252627282930313233343536373839404142[Submitted Cost],Table145678910121315161718192021222324252627282930313233343536373839404142[Category],$H$6,Table145678910121315161718192021222324252627282930313233343536373839404142[Cost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SUMIFS(Table145678910121315161718192021222324252627282930313233343536373839404142[Submitted Cost],Table145678910121315161718192021222324252627282930313233343536373839404142[Category],$B$6,Table145678910121315161718192021222324252627282930313233343536373839404142[Cost Type],$A10)</f>
        <v>0</v>
      </c>
      <c r="C10" s="76">
        <f>SUMIFS(Table145678910121315161718192021222324252627282930313233343536373839404142[Submitted Cost],Table145678910121315161718192021222324252627282930313233343536373839404142[Category],$C$6,Table145678910121315161718192021222324252627282930313233343536373839404142[Cost Type],$A10)</f>
        <v>0</v>
      </c>
      <c r="D10" s="76">
        <f>SUMIFS(Table145678910121315161718192021222324252627282930313233343536373839404142[Submitted Cost],Table145678910121315161718192021222324252627282930313233343536373839404142[Category],$D$6,Table145678910121315161718192021222324252627282930313233343536373839404142[Cost Type],$A10)</f>
        <v>0</v>
      </c>
      <c r="E10" s="76">
        <f>SUMIFS(Table145678910121315161718192021222324252627282930313233343536373839404142[Submitted Cost],Table145678910121315161718192021222324252627282930313233343536373839404142[Category],$E$6,Table145678910121315161718192021222324252627282930313233343536373839404142[Cost Type],$A10)</f>
        <v>0</v>
      </c>
      <c r="F10" s="76">
        <f>SUMIFS(Table145678910121315161718192021222324252627282930313233343536373839404142[Submitted Cost],Table145678910121315161718192021222324252627282930313233343536373839404142[Category],$F$6,Table145678910121315161718192021222324252627282930313233343536373839404142[Cost Type],$A10)</f>
        <v>0</v>
      </c>
      <c r="G10" s="76">
        <f>SUMIFS(Table145678910121315161718192021222324252627282930313233343536373839404142[Submitted Cost],Table145678910121315161718192021222324252627282930313233343536373839404142[Category],$G$6,Table145678910121315161718192021222324252627282930313233343536373839404142[Cost Type],$A10)</f>
        <v>0</v>
      </c>
      <c r="H10" s="77">
        <f>SUMIFS(Table145678910121315161718192021222324252627282930313233343536373839404142[Submitted Cost],Table145678910121315161718192021222324252627282930313233343536373839404142[Category],$H$6,Table145678910121315161718192021222324252627282930313233343536373839404142[Cost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SUMIFS(Table145678910121315161718192021222324252627282930313233343536373839404142[Submitted Cost],Table145678910121315161718192021222324252627282930313233343536373839404142[Category],$B$6,Table145678910121315161718192021222324252627282930313233343536373839404142[Cost Type],$A11)</f>
        <v>0</v>
      </c>
      <c r="C11" s="76">
        <f>SUMIFS(Table145678910121315161718192021222324252627282930313233343536373839404142[Submitted Cost],Table145678910121315161718192021222324252627282930313233343536373839404142[Category],$C$6,Table145678910121315161718192021222324252627282930313233343536373839404142[Cost Type],$A11)</f>
        <v>0</v>
      </c>
      <c r="D11" s="76">
        <f>SUMIFS(Table145678910121315161718192021222324252627282930313233343536373839404142[Submitted Cost],Table145678910121315161718192021222324252627282930313233343536373839404142[Category],$D$6,Table145678910121315161718192021222324252627282930313233343536373839404142[Cost Type],$A11)</f>
        <v>0</v>
      </c>
      <c r="E11" s="76">
        <f>SUMIFS(Table145678910121315161718192021222324252627282930313233343536373839404142[Submitted Cost],Table145678910121315161718192021222324252627282930313233343536373839404142[Category],$E$6,Table145678910121315161718192021222324252627282930313233343536373839404142[Cost Type],$A11)</f>
        <v>0</v>
      </c>
      <c r="F11" s="76">
        <f>SUMIFS(Table145678910121315161718192021222324252627282930313233343536373839404142[Submitted Cost],Table145678910121315161718192021222324252627282930313233343536373839404142[Category],$F$6,Table145678910121315161718192021222324252627282930313233343536373839404142[Cost Type],$A11)</f>
        <v>0</v>
      </c>
      <c r="G11" s="76">
        <f>SUMIFS(Table145678910121315161718192021222324252627282930313233343536373839404142[Submitted Cost],Table145678910121315161718192021222324252627282930313233343536373839404142[Category],$G$6,Table145678910121315161718192021222324252627282930313233343536373839404142[Cost Type],$A11)</f>
        <v>0</v>
      </c>
      <c r="H11" s="77">
        <f>SUMIFS(Table145678910121315161718192021222324252627282930313233343536373839404142[Submitted Cost],Table145678910121315161718192021222324252627282930313233343536373839404142[Category],$H$6,Table145678910121315161718192021222324252627282930313233343536373839404142[Cost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SUMIFS(Table145678910121315161718192021222324252627282930313233343536373839404142[Submitted Cost],Table145678910121315161718192021222324252627282930313233343536373839404142[Category],$B$6,Table145678910121315161718192021222324252627282930313233343536373839404142[Cost Type],$A12)</f>
        <v>0</v>
      </c>
      <c r="C12" s="76">
        <f>SUMIFS(Table145678910121315161718192021222324252627282930313233343536373839404142[Submitted Cost],Table145678910121315161718192021222324252627282930313233343536373839404142[Category],$C$6,Table145678910121315161718192021222324252627282930313233343536373839404142[Cost Type],$A12)</f>
        <v>0</v>
      </c>
      <c r="D12" s="76">
        <f>SUMIFS(Table145678910121315161718192021222324252627282930313233343536373839404142[Submitted Cost],Table145678910121315161718192021222324252627282930313233343536373839404142[Category],$D$6,Table145678910121315161718192021222324252627282930313233343536373839404142[Cost Type],$A12)</f>
        <v>0</v>
      </c>
      <c r="E12" s="76">
        <f>SUMIFS(Table145678910121315161718192021222324252627282930313233343536373839404142[Submitted Cost],Table145678910121315161718192021222324252627282930313233343536373839404142[Category],$E$6,Table145678910121315161718192021222324252627282930313233343536373839404142[Cost Type],$A12)</f>
        <v>0</v>
      </c>
      <c r="F12" s="76">
        <f>SUMIFS(Table145678910121315161718192021222324252627282930313233343536373839404142[Submitted Cost],Table145678910121315161718192021222324252627282930313233343536373839404142[Category],$F$6,Table145678910121315161718192021222324252627282930313233343536373839404142[Cost Type],$A12)</f>
        <v>0</v>
      </c>
      <c r="G12" s="76">
        <f>SUMIFS(Table145678910121315161718192021222324252627282930313233343536373839404142[Submitted Cost],Table145678910121315161718192021222324252627282930313233343536373839404142[Category],$G$6,Table145678910121315161718192021222324252627282930313233343536373839404142[Cost Type],$A12)</f>
        <v>0</v>
      </c>
      <c r="H12" s="77">
        <f>SUMIFS(Table145678910121315161718192021222324252627282930313233343536373839404142[Submitted Cost],Table145678910121315161718192021222324252627282930313233343536373839404142[Category],$H$6,Table145678910121315161718192021222324252627282930313233343536373839404142[Cost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SUBTOTAL(109,Table145678910121315161718192021222324252627282930313233343536373839404142[Submitted Cost])</f>
        <v>0</v>
      </c>
      <c r="F63" s="34"/>
      <c r="G63" s="34"/>
      <c r="H63" s="35">
        <f>SUBTOTAL(109,Table145678910121315161718192021222324252627282930313233343536373839404142[Accepted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F7F4EB3A-05E1-4E2F-A71B-5CB8966A94DE}">
      <formula1>$B$6:$H$6</formula1>
    </dataValidation>
    <dataValidation type="list" allowBlank="1" showInputMessage="1" showErrorMessage="1" sqref="B20:B62" xr:uid="{F98AB88F-AA0D-4706-A2D0-ECFA05E30E00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63303E-BC19-41E2-9DC7-F122DDB41999}">
          <x14:formula1>
            <xm:f>Info!$G$1:$G$10</xm:f>
          </x14:formula1>
          <xm:sqref>G20:G62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6A83-953D-4793-AF38-7B58E1C58091}">
  <sheetPr codeName="Sheet46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SUMIFS(Table14567891012131516171819202122232425262728293031323334353637383940414243[Submitted Cost],Table14567891012131516171819202122232425262728293031323334353637383940414243[Category],$B$6,Table14567891012131516171819202122232425262728293031323334353637383940414243[Cost Type],$A8)</f>
        <v>0</v>
      </c>
      <c r="C8" s="76">
        <f>SUMIFS(Table14567891012131516171819202122232425262728293031323334353637383940414243[Submitted Cost],Table14567891012131516171819202122232425262728293031323334353637383940414243[Category],$C$6,Table14567891012131516171819202122232425262728293031323334353637383940414243[Cost Type],$A8)</f>
        <v>0</v>
      </c>
      <c r="D8" s="76">
        <f>SUMIFS(Table14567891012131516171819202122232425262728293031323334353637383940414243[Submitted Cost],Table14567891012131516171819202122232425262728293031323334353637383940414243[Category],$D$6,Table14567891012131516171819202122232425262728293031323334353637383940414243[Cost Type],$A8)</f>
        <v>0</v>
      </c>
      <c r="E8" s="76">
        <f>SUMIFS(Table14567891012131516171819202122232425262728293031323334353637383940414243[Submitted Cost],Table14567891012131516171819202122232425262728293031323334353637383940414243[Category],$E$6,Table14567891012131516171819202122232425262728293031323334353637383940414243[Cost Type],$A8)</f>
        <v>0</v>
      </c>
      <c r="F8" s="76">
        <f>SUMIFS(Table14567891012131516171819202122232425262728293031323334353637383940414243[Submitted Cost],Table14567891012131516171819202122232425262728293031323334353637383940414243[Category],$F$6,Table14567891012131516171819202122232425262728293031323334353637383940414243[Cost Type],$A8)</f>
        <v>0</v>
      </c>
      <c r="G8" s="76">
        <f>SUMIFS(Table14567891012131516171819202122232425262728293031323334353637383940414243[Submitted Cost],Table14567891012131516171819202122232425262728293031323334353637383940414243[Category],$G$6,Table14567891012131516171819202122232425262728293031323334353637383940414243[Cost Type],$A8)</f>
        <v>0</v>
      </c>
      <c r="H8" s="77">
        <f>SUMIFS(Table14567891012131516171819202122232425262728293031323334353637383940414243[Submitted Cost],Table14567891012131516171819202122232425262728293031323334353637383940414243[Category],$H$6,Table14567891012131516171819202122232425262728293031323334353637383940414243[Cost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SUMIFS(Table14567891012131516171819202122232425262728293031323334353637383940414243[Submitted Cost],Table14567891012131516171819202122232425262728293031323334353637383940414243[Category],$B$6,Table14567891012131516171819202122232425262728293031323334353637383940414243[Cost Type],$A9)</f>
        <v>0</v>
      </c>
      <c r="C9" s="76">
        <f>SUMIFS(Table14567891012131516171819202122232425262728293031323334353637383940414243[Submitted Cost],Table14567891012131516171819202122232425262728293031323334353637383940414243[Category],$C$6,Table14567891012131516171819202122232425262728293031323334353637383940414243[Cost Type],$A9)</f>
        <v>0</v>
      </c>
      <c r="D9" s="76">
        <f>SUMIFS(Table14567891012131516171819202122232425262728293031323334353637383940414243[Submitted Cost],Table14567891012131516171819202122232425262728293031323334353637383940414243[Category],$D$6,Table14567891012131516171819202122232425262728293031323334353637383940414243[Cost Type],$A9)</f>
        <v>0</v>
      </c>
      <c r="E9" s="76">
        <f>SUMIFS(Table14567891012131516171819202122232425262728293031323334353637383940414243[Submitted Cost],Table14567891012131516171819202122232425262728293031323334353637383940414243[Category],$E$6,Table14567891012131516171819202122232425262728293031323334353637383940414243[Cost Type],$A9)</f>
        <v>0</v>
      </c>
      <c r="F9" s="76">
        <f>SUMIFS(Table14567891012131516171819202122232425262728293031323334353637383940414243[Submitted Cost],Table14567891012131516171819202122232425262728293031323334353637383940414243[Category],$F$6,Table14567891012131516171819202122232425262728293031323334353637383940414243[Cost Type],$A9)</f>
        <v>0</v>
      </c>
      <c r="G9" s="76">
        <f>SUMIFS(Table14567891012131516171819202122232425262728293031323334353637383940414243[Submitted Cost],Table14567891012131516171819202122232425262728293031323334353637383940414243[Category],$G$6,Table14567891012131516171819202122232425262728293031323334353637383940414243[Cost Type],$A9)</f>
        <v>0</v>
      </c>
      <c r="H9" s="77">
        <f>SUMIFS(Table14567891012131516171819202122232425262728293031323334353637383940414243[Submitted Cost],Table14567891012131516171819202122232425262728293031323334353637383940414243[Category],$H$6,Table14567891012131516171819202122232425262728293031323334353637383940414243[Cost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SUMIFS(Table14567891012131516171819202122232425262728293031323334353637383940414243[Submitted Cost],Table14567891012131516171819202122232425262728293031323334353637383940414243[Category],$B$6,Table14567891012131516171819202122232425262728293031323334353637383940414243[Cost Type],$A10)</f>
        <v>0</v>
      </c>
      <c r="C10" s="76">
        <f>SUMIFS(Table14567891012131516171819202122232425262728293031323334353637383940414243[Submitted Cost],Table14567891012131516171819202122232425262728293031323334353637383940414243[Category],$C$6,Table14567891012131516171819202122232425262728293031323334353637383940414243[Cost Type],$A10)</f>
        <v>0</v>
      </c>
      <c r="D10" s="76">
        <f>SUMIFS(Table14567891012131516171819202122232425262728293031323334353637383940414243[Submitted Cost],Table14567891012131516171819202122232425262728293031323334353637383940414243[Category],$D$6,Table14567891012131516171819202122232425262728293031323334353637383940414243[Cost Type],$A10)</f>
        <v>0</v>
      </c>
      <c r="E10" s="76">
        <f>SUMIFS(Table14567891012131516171819202122232425262728293031323334353637383940414243[Submitted Cost],Table14567891012131516171819202122232425262728293031323334353637383940414243[Category],$E$6,Table14567891012131516171819202122232425262728293031323334353637383940414243[Cost Type],$A10)</f>
        <v>0</v>
      </c>
      <c r="F10" s="76">
        <f>SUMIFS(Table14567891012131516171819202122232425262728293031323334353637383940414243[Submitted Cost],Table14567891012131516171819202122232425262728293031323334353637383940414243[Category],$F$6,Table14567891012131516171819202122232425262728293031323334353637383940414243[Cost Type],$A10)</f>
        <v>0</v>
      </c>
      <c r="G10" s="76">
        <f>SUMIFS(Table14567891012131516171819202122232425262728293031323334353637383940414243[Submitted Cost],Table14567891012131516171819202122232425262728293031323334353637383940414243[Category],$G$6,Table14567891012131516171819202122232425262728293031323334353637383940414243[Cost Type],$A10)</f>
        <v>0</v>
      </c>
      <c r="H10" s="77">
        <f>SUMIFS(Table14567891012131516171819202122232425262728293031323334353637383940414243[Submitted Cost],Table14567891012131516171819202122232425262728293031323334353637383940414243[Category],$H$6,Table14567891012131516171819202122232425262728293031323334353637383940414243[Cost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SUMIFS(Table14567891012131516171819202122232425262728293031323334353637383940414243[Submitted Cost],Table14567891012131516171819202122232425262728293031323334353637383940414243[Category],$B$6,Table14567891012131516171819202122232425262728293031323334353637383940414243[Cost Type],$A11)</f>
        <v>0</v>
      </c>
      <c r="C11" s="76">
        <f>SUMIFS(Table14567891012131516171819202122232425262728293031323334353637383940414243[Submitted Cost],Table14567891012131516171819202122232425262728293031323334353637383940414243[Category],$C$6,Table14567891012131516171819202122232425262728293031323334353637383940414243[Cost Type],$A11)</f>
        <v>0</v>
      </c>
      <c r="D11" s="76">
        <f>SUMIFS(Table14567891012131516171819202122232425262728293031323334353637383940414243[Submitted Cost],Table14567891012131516171819202122232425262728293031323334353637383940414243[Category],$D$6,Table14567891012131516171819202122232425262728293031323334353637383940414243[Cost Type],$A11)</f>
        <v>0</v>
      </c>
      <c r="E11" s="76">
        <f>SUMIFS(Table14567891012131516171819202122232425262728293031323334353637383940414243[Submitted Cost],Table14567891012131516171819202122232425262728293031323334353637383940414243[Category],$E$6,Table14567891012131516171819202122232425262728293031323334353637383940414243[Cost Type],$A11)</f>
        <v>0</v>
      </c>
      <c r="F11" s="76">
        <f>SUMIFS(Table14567891012131516171819202122232425262728293031323334353637383940414243[Submitted Cost],Table14567891012131516171819202122232425262728293031323334353637383940414243[Category],$F$6,Table14567891012131516171819202122232425262728293031323334353637383940414243[Cost Type],$A11)</f>
        <v>0</v>
      </c>
      <c r="G11" s="76">
        <f>SUMIFS(Table14567891012131516171819202122232425262728293031323334353637383940414243[Submitted Cost],Table14567891012131516171819202122232425262728293031323334353637383940414243[Category],$G$6,Table14567891012131516171819202122232425262728293031323334353637383940414243[Cost Type],$A11)</f>
        <v>0</v>
      </c>
      <c r="H11" s="77">
        <f>SUMIFS(Table14567891012131516171819202122232425262728293031323334353637383940414243[Submitted Cost],Table14567891012131516171819202122232425262728293031323334353637383940414243[Category],$H$6,Table14567891012131516171819202122232425262728293031323334353637383940414243[Cost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SUMIFS(Table14567891012131516171819202122232425262728293031323334353637383940414243[Submitted Cost],Table14567891012131516171819202122232425262728293031323334353637383940414243[Category],$B$6,Table14567891012131516171819202122232425262728293031323334353637383940414243[Cost Type],$A12)</f>
        <v>0</v>
      </c>
      <c r="C12" s="76">
        <f>SUMIFS(Table14567891012131516171819202122232425262728293031323334353637383940414243[Submitted Cost],Table14567891012131516171819202122232425262728293031323334353637383940414243[Category],$C$6,Table14567891012131516171819202122232425262728293031323334353637383940414243[Cost Type],$A12)</f>
        <v>0</v>
      </c>
      <c r="D12" s="76">
        <f>SUMIFS(Table14567891012131516171819202122232425262728293031323334353637383940414243[Submitted Cost],Table14567891012131516171819202122232425262728293031323334353637383940414243[Category],$D$6,Table14567891012131516171819202122232425262728293031323334353637383940414243[Cost Type],$A12)</f>
        <v>0</v>
      </c>
      <c r="E12" s="76">
        <f>SUMIFS(Table14567891012131516171819202122232425262728293031323334353637383940414243[Submitted Cost],Table14567891012131516171819202122232425262728293031323334353637383940414243[Category],$E$6,Table14567891012131516171819202122232425262728293031323334353637383940414243[Cost Type],$A12)</f>
        <v>0</v>
      </c>
      <c r="F12" s="76">
        <f>SUMIFS(Table14567891012131516171819202122232425262728293031323334353637383940414243[Submitted Cost],Table14567891012131516171819202122232425262728293031323334353637383940414243[Category],$F$6,Table14567891012131516171819202122232425262728293031323334353637383940414243[Cost Type],$A12)</f>
        <v>0</v>
      </c>
      <c r="G12" s="76">
        <f>SUMIFS(Table14567891012131516171819202122232425262728293031323334353637383940414243[Submitted Cost],Table14567891012131516171819202122232425262728293031323334353637383940414243[Category],$G$6,Table14567891012131516171819202122232425262728293031323334353637383940414243[Cost Type],$A12)</f>
        <v>0</v>
      </c>
      <c r="H12" s="77">
        <f>SUMIFS(Table14567891012131516171819202122232425262728293031323334353637383940414243[Submitted Cost],Table14567891012131516171819202122232425262728293031323334353637383940414243[Category],$H$6,Table14567891012131516171819202122232425262728293031323334353637383940414243[Cost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SUBTOTAL(109,Table14567891012131516171819202122232425262728293031323334353637383940414243[Submitted Cost])</f>
        <v>0</v>
      </c>
      <c r="F63" s="34"/>
      <c r="G63" s="34"/>
      <c r="H63" s="35">
        <f>SUBTOTAL(109,Table14567891012131516171819202122232425262728293031323334353637383940414243[Accepted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F4B78621-AA11-43E6-BFEB-BA5EE88EA877}">
      <formula1>$A$8:$A$12</formula1>
    </dataValidation>
    <dataValidation type="list" allowBlank="1" showInputMessage="1" showErrorMessage="1" sqref="A20:A62" xr:uid="{5FB93E61-66AB-4529-912E-5EB908ACC9D7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F23E3A-463F-4564-9F53-C6B4A789B48B}">
          <x14:formula1>
            <xm:f>Info!$G$1:$G$10</xm:f>
          </x14:formula1>
          <xm:sqref>G20:G62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4595-E06B-4D63-8283-BB615137C9E6}">
  <sheetPr codeName="Sheet47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SUMIFS(Table1456789101213151617181920212223242526272829303132333435363738394041424344[Submitted Cost],Table1456789101213151617181920212223242526272829303132333435363738394041424344[Category],$B$6,Table1456789101213151617181920212223242526272829303132333435363738394041424344[Cost Type],$A8)</f>
        <v>0</v>
      </c>
      <c r="C8" s="76">
        <f>SUMIFS(Table1456789101213151617181920212223242526272829303132333435363738394041424344[Submitted Cost],Table1456789101213151617181920212223242526272829303132333435363738394041424344[Category],$C$6,Table1456789101213151617181920212223242526272829303132333435363738394041424344[Cost Type],$A8)</f>
        <v>0</v>
      </c>
      <c r="D8" s="76">
        <f>SUMIFS(Table1456789101213151617181920212223242526272829303132333435363738394041424344[Submitted Cost],Table1456789101213151617181920212223242526272829303132333435363738394041424344[Category],$D$6,Table1456789101213151617181920212223242526272829303132333435363738394041424344[Cost Type],$A8)</f>
        <v>0</v>
      </c>
      <c r="E8" s="76">
        <f>SUMIFS(Table1456789101213151617181920212223242526272829303132333435363738394041424344[Submitted Cost],Table1456789101213151617181920212223242526272829303132333435363738394041424344[Category],$E$6,Table1456789101213151617181920212223242526272829303132333435363738394041424344[Cost Type],$A8)</f>
        <v>0</v>
      </c>
      <c r="F8" s="76">
        <f>SUMIFS(Table1456789101213151617181920212223242526272829303132333435363738394041424344[Submitted Cost],Table1456789101213151617181920212223242526272829303132333435363738394041424344[Category],$F$6,Table1456789101213151617181920212223242526272829303132333435363738394041424344[Cost Type],$A8)</f>
        <v>0</v>
      </c>
      <c r="G8" s="76">
        <f>SUMIFS(Table1456789101213151617181920212223242526272829303132333435363738394041424344[Submitted Cost],Table1456789101213151617181920212223242526272829303132333435363738394041424344[Category],$G$6,Table1456789101213151617181920212223242526272829303132333435363738394041424344[Cost Type],$A8)</f>
        <v>0</v>
      </c>
      <c r="H8" s="77">
        <f>SUMIFS(Table1456789101213151617181920212223242526272829303132333435363738394041424344[Submitted Cost],Table1456789101213151617181920212223242526272829303132333435363738394041424344[Category],$H$6,Table1456789101213151617181920212223242526272829303132333435363738394041424344[Cost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SUMIFS(Table1456789101213151617181920212223242526272829303132333435363738394041424344[Submitted Cost],Table1456789101213151617181920212223242526272829303132333435363738394041424344[Category],$B$6,Table1456789101213151617181920212223242526272829303132333435363738394041424344[Cost Type],$A9)</f>
        <v>0</v>
      </c>
      <c r="C9" s="76">
        <f>SUMIFS(Table1456789101213151617181920212223242526272829303132333435363738394041424344[Submitted Cost],Table1456789101213151617181920212223242526272829303132333435363738394041424344[Category],$C$6,Table1456789101213151617181920212223242526272829303132333435363738394041424344[Cost Type],$A9)</f>
        <v>0</v>
      </c>
      <c r="D9" s="76">
        <f>SUMIFS(Table1456789101213151617181920212223242526272829303132333435363738394041424344[Submitted Cost],Table1456789101213151617181920212223242526272829303132333435363738394041424344[Category],$D$6,Table1456789101213151617181920212223242526272829303132333435363738394041424344[Cost Type],$A9)</f>
        <v>0</v>
      </c>
      <c r="E9" s="76">
        <f>SUMIFS(Table1456789101213151617181920212223242526272829303132333435363738394041424344[Submitted Cost],Table1456789101213151617181920212223242526272829303132333435363738394041424344[Category],$E$6,Table1456789101213151617181920212223242526272829303132333435363738394041424344[Cost Type],$A9)</f>
        <v>0</v>
      </c>
      <c r="F9" s="76">
        <f>SUMIFS(Table1456789101213151617181920212223242526272829303132333435363738394041424344[Submitted Cost],Table1456789101213151617181920212223242526272829303132333435363738394041424344[Category],$F$6,Table1456789101213151617181920212223242526272829303132333435363738394041424344[Cost Type],$A9)</f>
        <v>0</v>
      </c>
      <c r="G9" s="76">
        <f>SUMIFS(Table1456789101213151617181920212223242526272829303132333435363738394041424344[Submitted Cost],Table1456789101213151617181920212223242526272829303132333435363738394041424344[Category],$G$6,Table1456789101213151617181920212223242526272829303132333435363738394041424344[Cost Type],$A9)</f>
        <v>0</v>
      </c>
      <c r="H9" s="77">
        <f>SUMIFS(Table1456789101213151617181920212223242526272829303132333435363738394041424344[Submitted Cost],Table1456789101213151617181920212223242526272829303132333435363738394041424344[Category],$H$6,Table1456789101213151617181920212223242526272829303132333435363738394041424344[Cost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SUMIFS(Table1456789101213151617181920212223242526272829303132333435363738394041424344[Submitted Cost],Table1456789101213151617181920212223242526272829303132333435363738394041424344[Category],$B$6,Table1456789101213151617181920212223242526272829303132333435363738394041424344[Cost Type],$A10)</f>
        <v>0</v>
      </c>
      <c r="C10" s="76">
        <f>SUMIFS(Table1456789101213151617181920212223242526272829303132333435363738394041424344[Submitted Cost],Table1456789101213151617181920212223242526272829303132333435363738394041424344[Category],$C$6,Table1456789101213151617181920212223242526272829303132333435363738394041424344[Cost Type],$A10)</f>
        <v>0</v>
      </c>
      <c r="D10" s="76">
        <f>SUMIFS(Table1456789101213151617181920212223242526272829303132333435363738394041424344[Submitted Cost],Table1456789101213151617181920212223242526272829303132333435363738394041424344[Category],$D$6,Table1456789101213151617181920212223242526272829303132333435363738394041424344[Cost Type],$A10)</f>
        <v>0</v>
      </c>
      <c r="E10" s="76">
        <f>SUMIFS(Table1456789101213151617181920212223242526272829303132333435363738394041424344[Submitted Cost],Table1456789101213151617181920212223242526272829303132333435363738394041424344[Category],$E$6,Table1456789101213151617181920212223242526272829303132333435363738394041424344[Cost Type],$A10)</f>
        <v>0</v>
      </c>
      <c r="F10" s="76">
        <f>SUMIFS(Table1456789101213151617181920212223242526272829303132333435363738394041424344[Submitted Cost],Table1456789101213151617181920212223242526272829303132333435363738394041424344[Category],$F$6,Table1456789101213151617181920212223242526272829303132333435363738394041424344[Cost Type],$A10)</f>
        <v>0</v>
      </c>
      <c r="G10" s="76">
        <f>SUMIFS(Table1456789101213151617181920212223242526272829303132333435363738394041424344[Submitted Cost],Table1456789101213151617181920212223242526272829303132333435363738394041424344[Category],$G$6,Table1456789101213151617181920212223242526272829303132333435363738394041424344[Cost Type],$A10)</f>
        <v>0</v>
      </c>
      <c r="H10" s="77">
        <f>SUMIFS(Table1456789101213151617181920212223242526272829303132333435363738394041424344[Submitted Cost],Table1456789101213151617181920212223242526272829303132333435363738394041424344[Category],$H$6,Table1456789101213151617181920212223242526272829303132333435363738394041424344[Cost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SUMIFS(Table1456789101213151617181920212223242526272829303132333435363738394041424344[Submitted Cost],Table1456789101213151617181920212223242526272829303132333435363738394041424344[Category],$B$6,Table1456789101213151617181920212223242526272829303132333435363738394041424344[Cost Type],$A11)</f>
        <v>0</v>
      </c>
      <c r="C11" s="76">
        <f>SUMIFS(Table1456789101213151617181920212223242526272829303132333435363738394041424344[Submitted Cost],Table1456789101213151617181920212223242526272829303132333435363738394041424344[Category],$C$6,Table1456789101213151617181920212223242526272829303132333435363738394041424344[Cost Type],$A11)</f>
        <v>0</v>
      </c>
      <c r="D11" s="76">
        <f>SUMIFS(Table1456789101213151617181920212223242526272829303132333435363738394041424344[Submitted Cost],Table1456789101213151617181920212223242526272829303132333435363738394041424344[Category],$D$6,Table1456789101213151617181920212223242526272829303132333435363738394041424344[Cost Type],$A11)</f>
        <v>0</v>
      </c>
      <c r="E11" s="76">
        <f>SUMIFS(Table1456789101213151617181920212223242526272829303132333435363738394041424344[Submitted Cost],Table1456789101213151617181920212223242526272829303132333435363738394041424344[Category],$E$6,Table1456789101213151617181920212223242526272829303132333435363738394041424344[Cost Type],$A11)</f>
        <v>0</v>
      </c>
      <c r="F11" s="76">
        <f>SUMIFS(Table1456789101213151617181920212223242526272829303132333435363738394041424344[Submitted Cost],Table1456789101213151617181920212223242526272829303132333435363738394041424344[Category],$F$6,Table1456789101213151617181920212223242526272829303132333435363738394041424344[Cost Type],$A11)</f>
        <v>0</v>
      </c>
      <c r="G11" s="76">
        <f>SUMIFS(Table1456789101213151617181920212223242526272829303132333435363738394041424344[Submitted Cost],Table1456789101213151617181920212223242526272829303132333435363738394041424344[Category],$G$6,Table1456789101213151617181920212223242526272829303132333435363738394041424344[Cost Type],$A11)</f>
        <v>0</v>
      </c>
      <c r="H11" s="77">
        <f>SUMIFS(Table1456789101213151617181920212223242526272829303132333435363738394041424344[Submitted Cost],Table1456789101213151617181920212223242526272829303132333435363738394041424344[Category],$H$6,Table1456789101213151617181920212223242526272829303132333435363738394041424344[Cost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SUMIFS(Table1456789101213151617181920212223242526272829303132333435363738394041424344[Submitted Cost],Table1456789101213151617181920212223242526272829303132333435363738394041424344[Category],$B$6,Table1456789101213151617181920212223242526272829303132333435363738394041424344[Cost Type],$A12)</f>
        <v>0</v>
      </c>
      <c r="C12" s="76">
        <f>SUMIFS(Table1456789101213151617181920212223242526272829303132333435363738394041424344[Submitted Cost],Table1456789101213151617181920212223242526272829303132333435363738394041424344[Category],$C$6,Table1456789101213151617181920212223242526272829303132333435363738394041424344[Cost Type],$A12)</f>
        <v>0</v>
      </c>
      <c r="D12" s="76">
        <f>SUMIFS(Table1456789101213151617181920212223242526272829303132333435363738394041424344[Submitted Cost],Table1456789101213151617181920212223242526272829303132333435363738394041424344[Category],$D$6,Table1456789101213151617181920212223242526272829303132333435363738394041424344[Cost Type],$A12)</f>
        <v>0</v>
      </c>
      <c r="E12" s="76">
        <f>SUMIFS(Table1456789101213151617181920212223242526272829303132333435363738394041424344[Submitted Cost],Table1456789101213151617181920212223242526272829303132333435363738394041424344[Category],$E$6,Table1456789101213151617181920212223242526272829303132333435363738394041424344[Cost Type],$A12)</f>
        <v>0</v>
      </c>
      <c r="F12" s="76">
        <f>SUMIFS(Table1456789101213151617181920212223242526272829303132333435363738394041424344[Submitted Cost],Table1456789101213151617181920212223242526272829303132333435363738394041424344[Category],$F$6,Table1456789101213151617181920212223242526272829303132333435363738394041424344[Cost Type],$A12)</f>
        <v>0</v>
      </c>
      <c r="G12" s="76">
        <f>SUMIFS(Table1456789101213151617181920212223242526272829303132333435363738394041424344[Submitted Cost],Table1456789101213151617181920212223242526272829303132333435363738394041424344[Category],$G$6,Table1456789101213151617181920212223242526272829303132333435363738394041424344[Cost Type],$A12)</f>
        <v>0</v>
      </c>
      <c r="H12" s="77">
        <f>SUMIFS(Table1456789101213151617181920212223242526272829303132333435363738394041424344[Submitted Cost],Table1456789101213151617181920212223242526272829303132333435363738394041424344[Category],$H$6,Table1456789101213151617181920212223242526272829303132333435363738394041424344[Cost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SUBTOTAL(109,Table1456789101213151617181920212223242526272829303132333435363738394041424344[Submitted Cost])</f>
        <v>0</v>
      </c>
      <c r="F63" s="34"/>
      <c r="G63" s="34"/>
      <c r="H63" s="35">
        <f>SUBTOTAL(109,Table1456789101213151617181920212223242526272829303132333435363738394041424344[Accepted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9617C6F2-09F5-422F-B09A-526B72D35353}">
      <formula1>$B$6:$H$6</formula1>
    </dataValidation>
    <dataValidation type="list" allowBlank="1" showInputMessage="1" showErrorMessage="1" sqref="B20:B62" xr:uid="{430F85DC-F299-4ECE-A5FB-00F2316C288C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744739-D395-4A3E-9774-0B35491E9D3E}">
          <x14:formula1>
            <xm:f>Info!$G$1:$G$10</xm:f>
          </x14:formula1>
          <xm:sqref>G20:G62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5B9D-D806-403D-BB05-3F2E03AA48D6}">
  <sheetPr codeName="Sheet48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SUMIFS(Table145678910121315161718192021222324252627282930313233343536373839404142434445[Submitted Cost],Table145678910121315161718192021222324252627282930313233343536373839404142434445[Category],$B$6,Table145678910121315161718192021222324252627282930313233343536373839404142434445[Cost Type],$A8)</f>
        <v>0</v>
      </c>
      <c r="C8" s="76">
        <f>SUMIFS(Table145678910121315161718192021222324252627282930313233343536373839404142434445[Submitted Cost],Table145678910121315161718192021222324252627282930313233343536373839404142434445[Category],$C$6,Table145678910121315161718192021222324252627282930313233343536373839404142434445[Cost Type],$A8)</f>
        <v>0</v>
      </c>
      <c r="D8" s="76">
        <f>SUMIFS(Table145678910121315161718192021222324252627282930313233343536373839404142434445[Submitted Cost],Table145678910121315161718192021222324252627282930313233343536373839404142434445[Category],$D$6,Table145678910121315161718192021222324252627282930313233343536373839404142434445[Cost Type],$A8)</f>
        <v>0</v>
      </c>
      <c r="E8" s="76">
        <f>SUMIFS(Table145678910121315161718192021222324252627282930313233343536373839404142434445[Submitted Cost],Table145678910121315161718192021222324252627282930313233343536373839404142434445[Category],$E$6,Table145678910121315161718192021222324252627282930313233343536373839404142434445[Cost Type],$A8)</f>
        <v>0</v>
      </c>
      <c r="F8" s="76">
        <f>SUMIFS(Table145678910121315161718192021222324252627282930313233343536373839404142434445[Submitted Cost],Table145678910121315161718192021222324252627282930313233343536373839404142434445[Category],$F$6,Table145678910121315161718192021222324252627282930313233343536373839404142434445[Cost Type],$A8)</f>
        <v>0</v>
      </c>
      <c r="G8" s="76">
        <f>SUMIFS(Table145678910121315161718192021222324252627282930313233343536373839404142434445[Submitted Cost],Table145678910121315161718192021222324252627282930313233343536373839404142434445[Category],$G$6,Table145678910121315161718192021222324252627282930313233343536373839404142434445[Cost Type],$A8)</f>
        <v>0</v>
      </c>
      <c r="H8" s="77">
        <f>SUMIFS(Table145678910121315161718192021222324252627282930313233343536373839404142434445[Submitted Cost],Table145678910121315161718192021222324252627282930313233343536373839404142434445[Category],$H$6,Table145678910121315161718192021222324252627282930313233343536373839404142434445[Cost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SUMIFS(Table145678910121315161718192021222324252627282930313233343536373839404142434445[Submitted Cost],Table145678910121315161718192021222324252627282930313233343536373839404142434445[Category],$B$6,Table145678910121315161718192021222324252627282930313233343536373839404142434445[Cost Type],$A9)</f>
        <v>0</v>
      </c>
      <c r="C9" s="76">
        <f>SUMIFS(Table145678910121315161718192021222324252627282930313233343536373839404142434445[Submitted Cost],Table145678910121315161718192021222324252627282930313233343536373839404142434445[Category],$C$6,Table145678910121315161718192021222324252627282930313233343536373839404142434445[Cost Type],$A9)</f>
        <v>0</v>
      </c>
      <c r="D9" s="76">
        <f>SUMIFS(Table145678910121315161718192021222324252627282930313233343536373839404142434445[Submitted Cost],Table145678910121315161718192021222324252627282930313233343536373839404142434445[Category],$D$6,Table145678910121315161718192021222324252627282930313233343536373839404142434445[Cost Type],$A9)</f>
        <v>0</v>
      </c>
      <c r="E9" s="76">
        <f>SUMIFS(Table145678910121315161718192021222324252627282930313233343536373839404142434445[Submitted Cost],Table145678910121315161718192021222324252627282930313233343536373839404142434445[Category],$E$6,Table145678910121315161718192021222324252627282930313233343536373839404142434445[Cost Type],$A9)</f>
        <v>0</v>
      </c>
      <c r="F9" s="76">
        <f>SUMIFS(Table145678910121315161718192021222324252627282930313233343536373839404142434445[Submitted Cost],Table145678910121315161718192021222324252627282930313233343536373839404142434445[Category],$F$6,Table145678910121315161718192021222324252627282930313233343536373839404142434445[Cost Type],$A9)</f>
        <v>0</v>
      </c>
      <c r="G9" s="76">
        <f>SUMIFS(Table145678910121315161718192021222324252627282930313233343536373839404142434445[Submitted Cost],Table145678910121315161718192021222324252627282930313233343536373839404142434445[Category],$G$6,Table145678910121315161718192021222324252627282930313233343536373839404142434445[Cost Type],$A9)</f>
        <v>0</v>
      </c>
      <c r="H9" s="77">
        <f>SUMIFS(Table145678910121315161718192021222324252627282930313233343536373839404142434445[Submitted Cost],Table145678910121315161718192021222324252627282930313233343536373839404142434445[Category],$H$6,Table145678910121315161718192021222324252627282930313233343536373839404142434445[Cost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SUMIFS(Table145678910121315161718192021222324252627282930313233343536373839404142434445[Submitted Cost],Table145678910121315161718192021222324252627282930313233343536373839404142434445[Category],$B$6,Table145678910121315161718192021222324252627282930313233343536373839404142434445[Cost Type],$A10)</f>
        <v>0</v>
      </c>
      <c r="C10" s="76">
        <f>SUMIFS(Table145678910121315161718192021222324252627282930313233343536373839404142434445[Submitted Cost],Table145678910121315161718192021222324252627282930313233343536373839404142434445[Category],$C$6,Table145678910121315161718192021222324252627282930313233343536373839404142434445[Cost Type],$A10)</f>
        <v>0</v>
      </c>
      <c r="D10" s="76">
        <f>SUMIFS(Table145678910121315161718192021222324252627282930313233343536373839404142434445[Submitted Cost],Table145678910121315161718192021222324252627282930313233343536373839404142434445[Category],$D$6,Table145678910121315161718192021222324252627282930313233343536373839404142434445[Cost Type],$A10)</f>
        <v>0</v>
      </c>
      <c r="E10" s="76">
        <f>SUMIFS(Table145678910121315161718192021222324252627282930313233343536373839404142434445[Submitted Cost],Table145678910121315161718192021222324252627282930313233343536373839404142434445[Category],$E$6,Table145678910121315161718192021222324252627282930313233343536373839404142434445[Cost Type],$A10)</f>
        <v>0</v>
      </c>
      <c r="F10" s="76">
        <f>SUMIFS(Table145678910121315161718192021222324252627282930313233343536373839404142434445[Submitted Cost],Table145678910121315161718192021222324252627282930313233343536373839404142434445[Category],$F$6,Table145678910121315161718192021222324252627282930313233343536373839404142434445[Cost Type],$A10)</f>
        <v>0</v>
      </c>
      <c r="G10" s="76">
        <f>SUMIFS(Table145678910121315161718192021222324252627282930313233343536373839404142434445[Submitted Cost],Table145678910121315161718192021222324252627282930313233343536373839404142434445[Category],$G$6,Table145678910121315161718192021222324252627282930313233343536373839404142434445[Cost Type],$A10)</f>
        <v>0</v>
      </c>
      <c r="H10" s="77">
        <f>SUMIFS(Table145678910121315161718192021222324252627282930313233343536373839404142434445[Submitted Cost],Table145678910121315161718192021222324252627282930313233343536373839404142434445[Category],$H$6,Table145678910121315161718192021222324252627282930313233343536373839404142434445[Cost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SUMIFS(Table145678910121315161718192021222324252627282930313233343536373839404142434445[Submitted Cost],Table145678910121315161718192021222324252627282930313233343536373839404142434445[Category],$B$6,Table145678910121315161718192021222324252627282930313233343536373839404142434445[Cost Type],$A11)</f>
        <v>0</v>
      </c>
      <c r="C11" s="76">
        <f>SUMIFS(Table145678910121315161718192021222324252627282930313233343536373839404142434445[Submitted Cost],Table145678910121315161718192021222324252627282930313233343536373839404142434445[Category],$C$6,Table145678910121315161718192021222324252627282930313233343536373839404142434445[Cost Type],$A11)</f>
        <v>0</v>
      </c>
      <c r="D11" s="76">
        <f>SUMIFS(Table145678910121315161718192021222324252627282930313233343536373839404142434445[Submitted Cost],Table145678910121315161718192021222324252627282930313233343536373839404142434445[Category],$D$6,Table145678910121315161718192021222324252627282930313233343536373839404142434445[Cost Type],$A11)</f>
        <v>0</v>
      </c>
      <c r="E11" s="76">
        <f>SUMIFS(Table145678910121315161718192021222324252627282930313233343536373839404142434445[Submitted Cost],Table145678910121315161718192021222324252627282930313233343536373839404142434445[Category],$E$6,Table145678910121315161718192021222324252627282930313233343536373839404142434445[Cost Type],$A11)</f>
        <v>0</v>
      </c>
      <c r="F11" s="76">
        <f>SUMIFS(Table145678910121315161718192021222324252627282930313233343536373839404142434445[Submitted Cost],Table145678910121315161718192021222324252627282930313233343536373839404142434445[Category],$F$6,Table145678910121315161718192021222324252627282930313233343536373839404142434445[Cost Type],$A11)</f>
        <v>0</v>
      </c>
      <c r="G11" s="76">
        <f>SUMIFS(Table145678910121315161718192021222324252627282930313233343536373839404142434445[Submitted Cost],Table145678910121315161718192021222324252627282930313233343536373839404142434445[Category],$G$6,Table145678910121315161718192021222324252627282930313233343536373839404142434445[Cost Type],$A11)</f>
        <v>0</v>
      </c>
      <c r="H11" s="77">
        <f>SUMIFS(Table145678910121315161718192021222324252627282930313233343536373839404142434445[Submitted Cost],Table145678910121315161718192021222324252627282930313233343536373839404142434445[Category],$H$6,Table145678910121315161718192021222324252627282930313233343536373839404142434445[Cost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SUMIFS(Table145678910121315161718192021222324252627282930313233343536373839404142434445[Submitted Cost],Table145678910121315161718192021222324252627282930313233343536373839404142434445[Category],$B$6,Table145678910121315161718192021222324252627282930313233343536373839404142434445[Cost Type],$A12)</f>
        <v>0</v>
      </c>
      <c r="C12" s="76">
        <f>SUMIFS(Table145678910121315161718192021222324252627282930313233343536373839404142434445[Submitted Cost],Table145678910121315161718192021222324252627282930313233343536373839404142434445[Category],$C$6,Table145678910121315161718192021222324252627282930313233343536373839404142434445[Cost Type],$A12)</f>
        <v>0</v>
      </c>
      <c r="D12" s="76">
        <f>SUMIFS(Table145678910121315161718192021222324252627282930313233343536373839404142434445[Submitted Cost],Table145678910121315161718192021222324252627282930313233343536373839404142434445[Category],$D$6,Table145678910121315161718192021222324252627282930313233343536373839404142434445[Cost Type],$A12)</f>
        <v>0</v>
      </c>
      <c r="E12" s="76">
        <f>SUMIFS(Table145678910121315161718192021222324252627282930313233343536373839404142434445[Submitted Cost],Table145678910121315161718192021222324252627282930313233343536373839404142434445[Category],$E$6,Table145678910121315161718192021222324252627282930313233343536373839404142434445[Cost Type],$A12)</f>
        <v>0</v>
      </c>
      <c r="F12" s="76">
        <f>SUMIFS(Table145678910121315161718192021222324252627282930313233343536373839404142434445[Submitted Cost],Table145678910121315161718192021222324252627282930313233343536373839404142434445[Category],$F$6,Table145678910121315161718192021222324252627282930313233343536373839404142434445[Cost Type],$A12)</f>
        <v>0</v>
      </c>
      <c r="G12" s="76">
        <f>SUMIFS(Table145678910121315161718192021222324252627282930313233343536373839404142434445[Submitted Cost],Table145678910121315161718192021222324252627282930313233343536373839404142434445[Category],$G$6,Table145678910121315161718192021222324252627282930313233343536373839404142434445[Cost Type],$A12)</f>
        <v>0</v>
      </c>
      <c r="H12" s="77">
        <f>SUMIFS(Table145678910121315161718192021222324252627282930313233343536373839404142434445[Submitted Cost],Table145678910121315161718192021222324252627282930313233343536373839404142434445[Category],$H$6,Table145678910121315161718192021222324252627282930313233343536373839404142434445[Cost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SUBTOTAL(109,Table145678910121315161718192021222324252627282930313233343536373839404142434445[Submitted Cost])</f>
        <v>0</v>
      </c>
      <c r="F63" s="34"/>
      <c r="G63" s="34"/>
      <c r="H63" s="35">
        <f>SUBTOTAL(109,Table145678910121315161718192021222324252627282930313233343536373839404142434445[Accepted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E56D7B7C-6F23-4F68-A5DB-428AEA196A82}">
      <formula1>$A$8:$A$12</formula1>
    </dataValidation>
    <dataValidation type="list" allowBlank="1" showInputMessage="1" showErrorMessage="1" sqref="A20:A62" xr:uid="{AB9A29DB-0409-4F60-BF10-F0D14F1F8934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5D6096-B159-46B7-8E0A-0748A3BD8628}">
          <x14:formula1>
            <xm:f>Info!$G$1:$G$10</xm:f>
          </x14:formula1>
          <xm:sqref>G20:G62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10CC-A352-4148-81BD-3D3AD908A6E8}">
  <sheetPr codeName="Sheet49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SUMIFS(Table14567891012131516171819202122232425262728293031323334353637383940414243444546[Submitted Cost],Table14567891012131516171819202122232425262728293031323334353637383940414243444546[Category],$B$6,Table14567891012131516171819202122232425262728293031323334353637383940414243444546[Cost Type],$A8)</f>
        <v>0</v>
      </c>
      <c r="C8" s="76">
        <f>SUMIFS(Table14567891012131516171819202122232425262728293031323334353637383940414243444546[Submitted Cost],Table14567891012131516171819202122232425262728293031323334353637383940414243444546[Category],$C$6,Table14567891012131516171819202122232425262728293031323334353637383940414243444546[Cost Type],$A8)</f>
        <v>0</v>
      </c>
      <c r="D8" s="76">
        <f>SUMIFS(Table14567891012131516171819202122232425262728293031323334353637383940414243444546[Submitted Cost],Table14567891012131516171819202122232425262728293031323334353637383940414243444546[Category],$D$6,Table14567891012131516171819202122232425262728293031323334353637383940414243444546[Cost Type],$A8)</f>
        <v>0</v>
      </c>
      <c r="E8" s="76">
        <f>SUMIFS(Table14567891012131516171819202122232425262728293031323334353637383940414243444546[Submitted Cost],Table14567891012131516171819202122232425262728293031323334353637383940414243444546[Category],$E$6,Table14567891012131516171819202122232425262728293031323334353637383940414243444546[Cost Type],$A8)</f>
        <v>0</v>
      </c>
      <c r="F8" s="76">
        <f>SUMIFS(Table14567891012131516171819202122232425262728293031323334353637383940414243444546[Submitted Cost],Table14567891012131516171819202122232425262728293031323334353637383940414243444546[Category],$F$6,Table14567891012131516171819202122232425262728293031323334353637383940414243444546[Cost Type],$A8)</f>
        <v>0</v>
      </c>
      <c r="G8" s="76">
        <f>SUMIFS(Table14567891012131516171819202122232425262728293031323334353637383940414243444546[Submitted Cost],Table14567891012131516171819202122232425262728293031323334353637383940414243444546[Category],$G$6,Table14567891012131516171819202122232425262728293031323334353637383940414243444546[Cost Type],$A8)</f>
        <v>0</v>
      </c>
      <c r="H8" s="77">
        <f>SUMIFS(Table14567891012131516171819202122232425262728293031323334353637383940414243444546[Submitted Cost],Table14567891012131516171819202122232425262728293031323334353637383940414243444546[Category],$H$6,Table14567891012131516171819202122232425262728293031323334353637383940414243444546[Cost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SUMIFS(Table14567891012131516171819202122232425262728293031323334353637383940414243444546[Submitted Cost],Table14567891012131516171819202122232425262728293031323334353637383940414243444546[Category],$B$6,Table14567891012131516171819202122232425262728293031323334353637383940414243444546[Cost Type],$A9)</f>
        <v>0</v>
      </c>
      <c r="C9" s="76">
        <f>SUMIFS(Table14567891012131516171819202122232425262728293031323334353637383940414243444546[Submitted Cost],Table14567891012131516171819202122232425262728293031323334353637383940414243444546[Category],$C$6,Table14567891012131516171819202122232425262728293031323334353637383940414243444546[Cost Type],$A9)</f>
        <v>0</v>
      </c>
      <c r="D9" s="76">
        <f>SUMIFS(Table14567891012131516171819202122232425262728293031323334353637383940414243444546[Submitted Cost],Table14567891012131516171819202122232425262728293031323334353637383940414243444546[Category],$D$6,Table14567891012131516171819202122232425262728293031323334353637383940414243444546[Cost Type],$A9)</f>
        <v>0</v>
      </c>
      <c r="E9" s="76">
        <f>SUMIFS(Table14567891012131516171819202122232425262728293031323334353637383940414243444546[Submitted Cost],Table14567891012131516171819202122232425262728293031323334353637383940414243444546[Category],$E$6,Table14567891012131516171819202122232425262728293031323334353637383940414243444546[Cost Type],$A9)</f>
        <v>0</v>
      </c>
      <c r="F9" s="76">
        <f>SUMIFS(Table14567891012131516171819202122232425262728293031323334353637383940414243444546[Submitted Cost],Table14567891012131516171819202122232425262728293031323334353637383940414243444546[Category],$F$6,Table14567891012131516171819202122232425262728293031323334353637383940414243444546[Cost Type],$A9)</f>
        <v>0</v>
      </c>
      <c r="G9" s="76">
        <f>SUMIFS(Table14567891012131516171819202122232425262728293031323334353637383940414243444546[Submitted Cost],Table14567891012131516171819202122232425262728293031323334353637383940414243444546[Category],$G$6,Table14567891012131516171819202122232425262728293031323334353637383940414243444546[Cost Type],$A9)</f>
        <v>0</v>
      </c>
      <c r="H9" s="77">
        <f>SUMIFS(Table14567891012131516171819202122232425262728293031323334353637383940414243444546[Submitted Cost],Table14567891012131516171819202122232425262728293031323334353637383940414243444546[Category],$H$6,Table14567891012131516171819202122232425262728293031323334353637383940414243444546[Cost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SUMIFS(Table14567891012131516171819202122232425262728293031323334353637383940414243444546[Submitted Cost],Table14567891012131516171819202122232425262728293031323334353637383940414243444546[Category],$B$6,Table14567891012131516171819202122232425262728293031323334353637383940414243444546[Cost Type],$A10)</f>
        <v>0</v>
      </c>
      <c r="C10" s="76">
        <f>SUMIFS(Table14567891012131516171819202122232425262728293031323334353637383940414243444546[Submitted Cost],Table14567891012131516171819202122232425262728293031323334353637383940414243444546[Category],$C$6,Table14567891012131516171819202122232425262728293031323334353637383940414243444546[Cost Type],$A10)</f>
        <v>0</v>
      </c>
      <c r="D10" s="76">
        <f>SUMIFS(Table14567891012131516171819202122232425262728293031323334353637383940414243444546[Submitted Cost],Table14567891012131516171819202122232425262728293031323334353637383940414243444546[Category],$D$6,Table14567891012131516171819202122232425262728293031323334353637383940414243444546[Cost Type],$A10)</f>
        <v>0</v>
      </c>
      <c r="E10" s="76">
        <f>SUMIFS(Table14567891012131516171819202122232425262728293031323334353637383940414243444546[Submitted Cost],Table14567891012131516171819202122232425262728293031323334353637383940414243444546[Category],$E$6,Table14567891012131516171819202122232425262728293031323334353637383940414243444546[Cost Type],$A10)</f>
        <v>0</v>
      </c>
      <c r="F10" s="76">
        <f>SUMIFS(Table14567891012131516171819202122232425262728293031323334353637383940414243444546[Submitted Cost],Table14567891012131516171819202122232425262728293031323334353637383940414243444546[Category],$F$6,Table14567891012131516171819202122232425262728293031323334353637383940414243444546[Cost Type],$A10)</f>
        <v>0</v>
      </c>
      <c r="G10" s="76">
        <f>SUMIFS(Table14567891012131516171819202122232425262728293031323334353637383940414243444546[Submitted Cost],Table14567891012131516171819202122232425262728293031323334353637383940414243444546[Category],$G$6,Table14567891012131516171819202122232425262728293031323334353637383940414243444546[Cost Type],$A10)</f>
        <v>0</v>
      </c>
      <c r="H10" s="77">
        <f>SUMIFS(Table14567891012131516171819202122232425262728293031323334353637383940414243444546[Submitted Cost],Table14567891012131516171819202122232425262728293031323334353637383940414243444546[Category],$H$6,Table14567891012131516171819202122232425262728293031323334353637383940414243444546[Cost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SUMIFS(Table14567891012131516171819202122232425262728293031323334353637383940414243444546[Submitted Cost],Table14567891012131516171819202122232425262728293031323334353637383940414243444546[Category],$B$6,Table14567891012131516171819202122232425262728293031323334353637383940414243444546[Cost Type],$A11)</f>
        <v>0</v>
      </c>
      <c r="C11" s="76">
        <f>SUMIFS(Table14567891012131516171819202122232425262728293031323334353637383940414243444546[Submitted Cost],Table14567891012131516171819202122232425262728293031323334353637383940414243444546[Category],$C$6,Table14567891012131516171819202122232425262728293031323334353637383940414243444546[Cost Type],$A11)</f>
        <v>0</v>
      </c>
      <c r="D11" s="76">
        <f>SUMIFS(Table14567891012131516171819202122232425262728293031323334353637383940414243444546[Submitted Cost],Table14567891012131516171819202122232425262728293031323334353637383940414243444546[Category],$D$6,Table14567891012131516171819202122232425262728293031323334353637383940414243444546[Cost Type],$A11)</f>
        <v>0</v>
      </c>
      <c r="E11" s="76">
        <f>SUMIFS(Table14567891012131516171819202122232425262728293031323334353637383940414243444546[Submitted Cost],Table14567891012131516171819202122232425262728293031323334353637383940414243444546[Category],$E$6,Table14567891012131516171819202122232425262728293031323334353637383940414243444546[Cost Type],$A11)</f>
        <v>0</v>
      </c>
      <c r="F11" s="76">
        <f>SUMIFS(Table14567891012131516171819202122232425262728293031323334353637383940414243444546[Submitted Cost],Table14567891012131516171819202122232425262728293031323334353637383940414243444546[Category],$F$6,Table14567891012131516171819202122232425262728293031323334353637383940414243444546[Cost Type],$A11)</f>
        <v>0</v>
      </c>
      <c r="G11" s="76">
        <f>SUMIFS(Table14567891012131516171819202122232425262728293031323334353637383940414243444546[Submitted Cost],Table14567891012131516171819202122232425262728293031323334353637383940414243444546[Category],$G$6,Table14567891012131516171819202122232425262728293031323334353637383940414243444546[Cost Type],$A11)</f>
        <v>0</v>
      </c>
      <c r="H11" s="77">
        <f>SUMIFS(Table14567891012131516171819202122232425262728293031323334353637383940414243444546[Submitted Cost],Table14567891012131516171819202122232425262728293031323334353637383940414243444546[Category],$H$6,Table14567891012131516171819202122232425262728293031323334353637383940414243444546[Cost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SUMIFS(Table14567891012131516171819202122232425262728293031323334353637383940414243444546[Submitted Cost],Table14567891012131516171819202122232425262728293031323334353637383940414243444546[Category],$B$6,Table14567891012131516171819202122232425262728293031323334353637383940414243444546[Cost Type],$A12)</f>
        <v>0</v>
      </c>
      <c r="C12" s="76">
        <f>SUMIFS(Table14567891012131516171819202122232425262728293031323334353637383940414243444546[Submitted Cost],Table14567891012131516171819202122232425262728293031323334353637383940414243444546[Category],$C$6,Table14567891012131516171819202122232425262728293031323334353637383940414243444546[Cost Type],$A12)</f>
        <v>0</v>
      </c>
      <c r="D12" s="76">
        <f>SUMIFS(Table14567891012131516171819202122232425262728293031323334353637383940414243444546[Submitted Cost],Table14567891012131516171819202122232425262728293031323334353637383940414243444546[Category],$D$6,Table14567891012131516171819202122232425262728293031323334353637383940414243444546[Cost Type],$A12)</f>
        <v>0</v>
      </c>
      <c r="E12" s="76">
        <f>SUMIFS(Table14567891012131516171819202122232425262728293031323334353637383940414243444546[Submitted Cost],Table14567891012131516171819202122232425262728293031323334353637383940414243444546[Category],$E$6,Table14567891012131516171819202122232425262728293031323334353637383940414243444546[Cost Type],$A12)</f>
        <v>0</v>
      </c>
      <c r="F12" s="76">
        <f>SUMIFS(Table14567891012131516171819202122232425262728293031323334353637383940414243444546[Submitted Cost],Table14567891012131516171819202122232425262728293031323334353637383940414243444546[Category],$F$6,Table14567891012131516171819202122232425262728293031323334353637383940414243444546[Cost Type],$A12)</f>
        <v>0</v>
      </c>
      <c r="G12" s="76">
        <f>SUMIFS(Table14567891012131516171819202122232425262728293031323334353637383940414243444546[Submitted Cost],Table14567891012131516171819202122232425262728293031323334353637383940414243444546[Category],$G$6,Table14567891012131516171819202122232425262728293031323334353637383940414243444546[Cost Type],$A12)</f>
        <v>0</v>
      </c>
      <c r="H12" s="77">
        <f>SUMIFS(Table14567891012131516171819202122232425262728293031323334353637383940414243444546[Submitted Cost],Table14567891012131516171819202122232425262728293031323334353637383940414243444546[Category],$H$6,Table14567891012131516171819202122232425262728293031323334353637383940414243444546[Cost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SUBTOTAL(109,Table14567891012131516171819202122232425262728293031323334353637383940414243444546[Submitted Cost])</f>
        <v>0</v>
      </c>
      <c r="F63" s="34"/>
      <c r="G63" s="34"/>
      <c r="H63" s="35">
        <f>SUBTOTAL(109,Table14567891012131516171819202122232425262728293031323334353637383940414243444546[Accepted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486B6724-C7EA-48AD-A426-BBEA90037D7B}">
      <formula1>$B$6:$H$6</formula1>
    </dataValidation>
    <dataValidation type="list" allowBlank="1" showInputMessage="1" showErrorMessage="1" sqref="B20:B62" xr:uid="{5569C60A-0A3F-4809-8E92-C4B83DED710D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20A5DE-DAAF-419D-8943-AB2B2099D94E}">
          <x14:formula1>
            <xm:f>Info!$G$1:$G$10</xm:f>
          </x14:formula1>
          <xm:sqref>G20:G62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B1718-96C9-460D-BBFC-F8BC68EE16F1}">
  <sheetPr codeName="Sheet3">
    <tabColor rgb="FF00B050"/>
    <pageSetUpPr fitToPage="1"/>
  </sheetPr>
  <dimension ref="A1:I20"/>
  <sheetViews>
    <sheetView zoomScale="90" zoomScaleNormal="90" workbookViewId="0">
      <selection activeCell="B2" sqref="B2:D2"/>
    </sheetView>
  </sheetViews>
  <sheetFormatPr defaultColWidth="9.28515625" defaultRowHeight="15" x14ac:dyDescent="0.25"/>
  <cols>
    <col min="1" max="1" width="33.5703125" style="20" customWidth="1"/>
    <col min="2" max="9" width="19.28515625" style="20" bestFit="1" customWidth="1"/>
    <col min="10" max="16384" width="9.28515625" style="20"/>
  </cols>
  <sheetData>
    <row r="1" spans="1:9" ht="18.75" x14ac:dyDescent="0.3">
      <c r="A1" s="131" t="s">
        <v>206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5">
      <c r="A2" s="21" t="s">
        <v>191</v>
      </c>
      <c r="B2" s="132">
        <f>'Unconfirmed County Summary'!B2</f>
        <v>0</v>
      </c>
      <c r="C2" s="132"/>
      <c r="D2" s="132"/>
      <c r="E2" s="22"/>
      <c r="F2" s="21" t="s">
        <v>12</v>
      </c>
      <c r="G2" s="133">
        <f>'Unconfirmed County Summary'!G2</f>
        <v>0</v>
      </c>
      <c r="H2" s="133"/>
      <c r="I2" s="133"/>
    </row>
    <row r="3" spans="1:9" x14ac:dyDescent="0.25">
      <c r="A3" s="21" t="s">
        <v>193</v>
      </c>
      <c r="B3" s="132">
        <f>'Unconfirmed County Summary'!B3</f>
        <v>0</v>
      </c>
      <c r="C3" s="132"/>
      <c r="D3" s="132"/>
      <c r="E3" s="22"/>
      <c r="F3" s="21" t="s">
        <v>13</v>
      </c>
      <c r="G3" s="133">
        <f>'Unconfirmed County Summary'!G3</f>
        <v>0</v>
      </c>
      <c r="H3" s="133"/>
      <c r="I3" s="133"/>
    </row>
    <row r="4" spans="1:9" x14ac:dyDescent="0.25">
      <c r="A4" s="21" t="s">
        <v>1</v>
      </c>
      <c r="B4" s="132">
        <f>'Unconfirmed County Summary'!B4</f>
        <v>0</v>
      </c>
      <c r="C4" s="132"/>
      <c r="D4" s="132"/>
      <c r="E4" s="22"/>
      <c r="F4" s="21" t="s">
        <v>104</v>
      </c>
      <c r="G4" s="133">
        <f>'Unconfirmed County Summary'!G4</f>
        <v>0</v>
      </c>
      <c r="H4" s="133"/>
      <c r="I4" s="133"/>
    </row>
    <row r="5" spans="1:9" x14ac:dyDescent="0.25">
      <c r="A5" s="21" t="s">
        <v>2</v>
      </c>
      <c r="B5" s="132">
        <f>'Unconfirmed County Summary'!B5</f>
        <v>0</v>
      </c>
      <c r="C5" s="132"/>
      <c r="D5" s="132"/>
      <c r="E5" s="22"/>
    </row>
    <row r="6" spans="1:9" x14ac:dyDescent="0.25">
      <c r="B6" s="23" t="s">
        <v>102</v>
      </c>
      <c r="C6" s="130" t="s">
        <v>101</v>
      </c>
      <c r="D6" s="23" t="s">
        <v>103</v>
      </c>
      <c r="E6" s="22"/>
      <c r="F6" s="21" t="s">
        <v>106</v>
      </c>
      <c r="G6" s="9" t="e">
        <f>VLOOKUP(B3,Table2[[#All],[County]:[Threshold]],2,FALSE)</f>
        <v>#N/A</v>
      </c>
    </row>
    <row r="7" spans="1:9" x14ac:dyDescent="0.25">
      <c r="A7" s="21" t="s">
        <v>3</v>
      </c>
      <c r="B7" s="71">
        <f>'Unconfirmed County Summary'!B7</f>
        <v>0</v>
      </c>
      <c r="C7" s="130"/>
      <c r="D7" s="71">
        <f>'Unconfirmed County Summary'!D7</f>
        <v>0</v>
      </c>
      <c r="E7" s="24"/>
      <c r="F7" s="21" t="s">
        <v>31</v>
      </c>
      <c r="G7" s="6" t="e">
        <f>G6*Info!$A$2</f>
        <v>#N/A</v>
      </c>
      <c r="H7" s="7" t="e">
        <f>IF(G7&lt;I13,"MET","UNMET")</f>
        <v>#N/A</v>
      </c>
    </row>
    <row r="8" spans="1:9" x14ac:dyDescent="0.25">
      <c r="B8" s="24"/>
      <c r="C8" s="24"/>
      <c r="D8" s="24"/>
      <c r="E8" s="24"/>
    </row>
    <row r="10" spans="1:9" x14ac:dyDescent="0.25">
      <c r="B10" s="25" t="s">
        <v>6</v>
      </c>
      <c r="C10" s="25" t="s">
        <v>7</v>
      </c>
      <c r="D10" s="25" t="s">
        <v>200</v>
      </c>
      <c r="E10" s="25" t="s">
        <v>201</v>
      </c>
      <c r="F10" s="25" t="s">
        <v>202</v>
      </c>
      <c r="G10" s="25" t="s">
        <v>203</v>
      </c>
      <c r="H10" s="25" t="s">
        <v>204</v>
      </c>
      <c r="I10" s="25" t="s">
        <v>8</v>
      </c>
    </row>
    <row r="11" spans="1:9" x14ac:dyDescent="0.25">
      <c r="B11" s="25" t="s">
        <v>10</v>
      </c>
      <c r="C11" s="25" t="s">
        <v>10</v>
      </c>
      <c r="D11" s="25" t="s">
        <v>10</v>
      </c>
      <c r="E11" s="25" t="s">
        <v>10</v>
      </c>
      <c r="F11" s="25" t="s">
        <v>10</v>
      </c>
      <c r="G11" s="25" t="s">
        <v>10</v>
      </c>
      <c r="H11" s="25" t="s">
        <v>10</v>
      </c>
      <c r="I11" s="25" t="s">
        <v>10</v>
      </c>
    </row>
    <row r="12" spans="1:9" x14ac:dyDescent="0.25">
      <c r="A12" s="20" t="s">
        <v>114</v>
      </c>
      <c r="B12" s="18">
        <f>'Unconfirmed County Summary'!B12</f>
        <v>0</v>
      </c>
      <c r="C12" s="18">
        <f>'Unconfirmed County Summary'!C12</f>
        <v>0</v>
      </c>
      <c r="D12" s="18">
        <f>'Unconfirmed County Summary'!D12</f>
        <v>0</v>
      </c>
      <c r="E12" s="18">
        <f>'Unconfirmed County Summary'!E12</f>
        <v>0</v>
      </c>
      <c r="F12" s="18">
        <f>'Unconfirmed County Summary'!F12</f>
        <v>0</v>
      </c>
      <c r="G12" s="18">
        <f>'Unconfirmed County Summary'!G12</f>
        <v>0</v>
      </c>
      <c r="H12" s="18">
        <f>'Unconfirmed County Summary'!H12</f>
        <v>0</v>
      </c>
      <c r="I12" s="18">
        <f>SUM(B12:H12)</f>
        <v>0</v>
      </c>
    </row>
    <row r="13" spans="1:9" x14ac:dyDescent="0.25">
      <c r="A13" s="20" t="s">
        <v>115</v>
      </c>
      <c r="B13" s="18">
        <f>'Unconfirmed County Summary'!B13</f>
        <v>0</v>
      </c>
      <c r="C13" s="18">
        <f>'Unconfirmed County Summary'!C13</f>
        <v>0</v>
      </c>
      <c r="D13" s="18">
        <f>'Unconfirmed County Summary'!D13</f>
        <v>0</v>
      </c>
      <c r="E13" s="18">
        <f>'Unconfirmed County Summary'!E13</f>
        <v>0</v>
      </c>
      <c r="F13" s="18">
        <f>'Unconfirmed County Summary'!F13</f>
        <v>0</v>
      </c>
      <c r="G13" s="18">
        <f>'Unconfirmed County Summary'!G13</f>
        <v>0</v>
      </c>
      <c r="H13" s="18">
        <f>'Unconfirmed County Summary'!H13</f>
        <v>0</v>
      </c>
      <c r="I13" s="18">
        <f t="shared" ref="I13:I16" si="0">SUM(B13:H13)</f>
        <v>0</v>
      </c>
    </row>
    <row r="14" spans="1:9" x14ac:dyDescent="0.25">
      <c r="A14" s="20" t="s">
        <v>4</v>
      </c>
      <c r="B14" s="18">
        <f>'Unconfirmed County Summary'!B14</f>
        <v>0</v>
      </c>
      <c r="C14" s="18">
        <f>'Unconfirmed County Summary'!C14</f>
        <v>0</v>
      </c>
      <c r="D14" s="18">
        <f>'Unconfirmed County Summary'!D14</f>
        <v>0</v>
      </c>
      <c r="E14" s="18">
        <f>'Unconfirmed County Summary'!E14</f>
        <v>0</v>
      </c>
      <c r="F14" s="18">
        <f>'Unconfirmed County Summary'!F14</f>
        <v>0</v>
      </c>
      <c r="G14" s="18">
        <f>'Unconfirmed County Summary'!G14</f>
        <v>0</v>
      </c>
      <c r="H14" s="18">
        <f>'Unconfirmed County Summary'!H14</f>
        <v>0</v>
      </c>
      <c r="I14" s="18">
        <f t="shared" si="0"/>
        <v>0</v>
      </c>
    </row>
    <row r="15" spans="1:9" x14ac:dyDescent="0.25">
      <c r="A15" s="20" t="s">
        <v>116</v>
      </c>
      <c r="B15" s="18">
        <f>'Unconfirmed County Summary'!B15</f>
        <v>0</v>
      </c>
      <c r="C15" s="18">
        <f>'Unconfirmed County Summary'!C15</f>
        <v>0</v>
      </c>
      <c r="D15" s="18">
        <f>'Unconfirmed County Summary'!D15</f>
        <v>0</v>
      </c>
      <c r="E15" s="18">
        <f>'Unconfirmed County Summary'!E15</f>
        <v>0</v>
      </c>
      <c r="F15" s="18">
        <f>'Unconfirmed County Summary'!F15</f>
        <v>0</v>
      </c>
      <c r="G15" s="18">
        <f>'Unconfirmed County Summary'!G15</f>
        <v>0</v>
      </c>
      <c r="H15" s="18">
        <f>'Unconfirmed County Summary'!H15</f>
        <v>0</v>
      </c>
      <c r="I15" s="18">
        <f t="shared" si="0"/>
        <v>0</v>
      </c>
    </row>
    <row r="16" spans="1:9" x14ac:dyDescent="0.25">
      <c r="A16" s="20" t="s">
        <v>5</v>
      </c>
      <c r="B16" s="18">
        <f>'Unconfirmed County Summary'!B16</f>
        <v>0</v>
      </c>
      <c r="C16" s="18">
        <f>'Unconfirmed County Summary'!C16</f>
        <v>0</v>
      </c>
      <c r="D16" s="18">
        <f>'Unconfirmed County Summary'!D16</f>
        <v>0</v>
      </c>
      <c r="E16" s="18">
        <f>'Unconfirmed County Summary'!E16</f>
        <v>0</v>
      </c>
      <c r="F16" s="18">
        <f>'Unconfirmed County Summary'!F16</f>
        <v>0</v>
      </c>
      <c r="G16" s="18">
        <f>'Unconfirmed County Summary'!G16</f>
        <v>0</v>
      </c>
      <c r="H16" s="18">
        <f>'Unconfirmed County Summary'!H16</f>
        <v>0</v>
      </c>
      <c r="I16" s="18">
        <f t="shared" si="0"/>
        <v>0</v>
      </c>
    </row>
    <row r="17" spans="1:9" x14ac:dyDescent="0.25"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21" t="s">
        <v>11</v>
      </c>
      <c r="B18" s="18">
        <f t="shared" ref="B18:I18" si="1">SUM(B12:B16)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</row>
    <row r="19" spans="1:9" x14ac:dyDescent="0.25">
      <c r="A19" s="21" t="s">
        <v>8</v>
      </c>
      <c r="B19" s="18">
        <f t="shared" ref="B19:I19" si="2">SUM(B18:B18)</f>
        <v>0</v>
      </c>
      <c r="C19" s="18">
        <f t="shared" si="2"/>
        <v>0</v>
      </c>
      <c r="D19" s="18">
        <f t="shared" si="2"/>
        <v>0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18">
        <f t="shared" si="2"/>
        <v>0</v>
      </c>
      <c r="I19" s="18">
        <f t="shared" si="2"/>
        <v>0</v>
      </c>
    </row>
    <row r="20" spans="1:9" x14ac:dyDescent="0.25">
      <c r="A20" s="26" t="s">
        <v>113</v>
      </c>
    </row>
  </sheetData>
  <sheetProtection selectLockedCells="1"/>
  <mergeCells count="9">
    <mergeCell ref="C6:C7"/>
    <mergeCell ref="A1:I1"/>
    <mergeCell ref="B2:D2"/>
    <mergeCell ref="G2:I2"/>
    <mergeCell ref="B3:D3"/>
    <mergeCell ref="G3:I3"/>
    <mergeCell ref="B4:D4"/>
    <mergeCell ref="G4:I4"/>
    <mergeCell ref="B5:D5"/>
  </mergeCells>
  <conditionalFormatting sqref="H7">
    <cfRule type="beginsWith" dxfId="1303" priority="1" operator="beginsWith" text="MET">
      <formula>LEFT(H7,LEN("MET"))="MET"</formula>
    </cfRule>
    <cfRule type="containsText" dxfId="1302" priority="2" operator="containsText" text="UNMET">
      <formula>NOT(ISERROR(SEARCH("UNMET",H7)))</formula>
    </cfRule>
  </conditionalFormatting>
  <pageMargins left="0" right="0" top="0.75" bottom="0.5" header="0.3" footer="0.3"/>
  <pageSetup scale="74" orientation="landscape" r:id="rId1"/>
  <headerFooter>
    <oddHeader>&amp;CSTATE AGENCY DISASTER COST REPORTING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E8C3-75C9-44B5-A2A9-1F57EF43B077}">
  <sheetPr codeName="Sheet50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SUMIFS(Table1456789101213151617181920212223242526272829303132333435363738394041424344454647[Submitted Cost],Table1456789101213151617181920212223242526272829303132333435363738394041424344454647[Category],$B$6,Table1456789101213151617181920212223242526272829303132333435363738394041424344454647[Cost Type],$A8)</f>
        <v>0</v>
      </c>
      <c r="C8" s="76">
        <f>SUMIFS(Table1456789101213151617181920212223242526272829303132333435363738394041424344454647[Submitted Cost],Table1456789101213151617181920212223242526272829303132333435363738394041424344454647[Category],$C$6,Table1456789101213151617181920212223242526272829303132333435363738394041424344454647[Cost Type],$A8)</f>
        <v>0</v>
      </c>
      <c r="D8" s="76">
        <f>SUMIFS(Table1456789101213151617181920212223242526272829303132333435363738394041424344454647[Submitted Cost],Table1456789101213151617181920212223242526272829303132333435363738394041424344454647[Category],$D$6,Table1456789101213151617181920212223242526272829303132333435363738394041424344454647[Cost Type],$A8)</f>
        <v>0</v>
      </c>
      <c r="E8" s="76">
        <f>SUMIFS(Table1456789101213151617181920212223242526272829303132333435363738394041424344454647[Submitted Cost],Table1456789101213151617181920212223242526272829303132333435363738394041424344454647[Category],$E$6,Table1456789101213151617181920212223242526272829303132333435363738394041424344454647[Cost Type],$A8)</f>
        <v>0</v>
      </c>
      <c r="F8" s="76">
        <f>SUMIFS(Table1456789101213151617181920212223242526272829303132333435363738394041424344454647[Submitted Cost],Table1456789101213151617181920212223242526272829303132333435363738394041424344454647[Category],$F$6,Table1456789101213151617181920212223242526272829303132333435363738394041424344454647[Cost Type],$A8)</f>
        <v>0</v>
      </c>
      <c r="G8" s="76">
        <f>SUMIFS(Table1456789101213151617181920212223242526272829303132333435363738394041424344454647[Submitted Cost],Table1456789101213151617181920212223242526272829303132333435363738394041424344454647[Category],$G$6,Table1456789101213151617181920212223242526272829303132333435363738394041424344454647[Cost Type],$A8)</f>
        <v>0</v>
      </c>
      <c r="H8" s="77">
        <f>SUMIFS(Table1456789101213151617181920212223242526272829303132333435363738394041424344454647[Submitted Cost],Table1456789101213151617181920212223242526272829303132333435363738394041424344454647[Category],$H$6,Table1456789101213151617181920212223242526272829303132333435363738394041424344454647[Cost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SUMIFS(Table1456789101213151617181920212223242526272829303132333435363738394041424344454647[Submitted Cost],Table1456789101213151617181920212223242526272829303132333435363738394041424344454647[Category],$B$6,Table1456789101213151617181920212223242526272829303132333435363738394041424344454647[Cost Type],$A9)</f>
        <v>0</v>
      </c>
      <c r="C9" s="76">
        <f>SUMIFS(Table1456789101213151617181920212223242526272829303132333435363738394041424344454647[Submitted Cost],Table1456789101213151617181920212223242526272829303132333435363738394041424344454647[Category],$C$6,Table1456789101213151617181920212223242526272829303132333435363738394041424344454647[Cost Type],$A9)</f>
        <v>0</v>
      </c>
      <c r="D9" s="76">
        <f>SUMIFS(Table1456789101213151617181920212223242526272829303132333435363738394041424344454647[Submitted Cost],Table1456789101213151617181920212223242526272829303132333435363738394041424344454647[Category],$D$6,Table1456789101213151617181920212223242526272829303132333435363738394041424344454647[Cost Type],$A9)</f>
        <v>0</v>
      </c>
      <c r="E9" s="76">
        <f>SUMIFS(Table1456789101213151617181920212223242526272829303132333435363738394041424344454647[Submitted Cost],Table1456789101213151617181920212223242526272829303132333435363738394041424344454647[Category],$E$6,Table1456789101213151617181920212223242526272829303132333435363738394041424344454647[Cost Type],$A9)</f>
        <v>0</v>
      </c>
      <c r="F9" s="76">
        <f>SUMIFS(Table1456789101213151617181920212223242526272829303132333435363738394041424344454647[Submitted Cost],Table1456789101213151617181920212223242526272829303132333435363738394041424344454647[Category],$F$6,Table1456789101213151617181920212223242526272829303132333435363738394041424344454647[Cost Type],$A9)</f>
        <v>0</v>
      </c>
      <c r="G9" s="76">
        <f>SUMIFS(Table1456789101213151617181920212223242526272829303132333435363738394041424344454647[Submitted Cost],Table1456789101213151617181920212223242526272829303132333435363738394041424344454647[Category],$G$6,Table1456789101213151617181920212223242526272829303132333435363738394041424344454647[Cost Type],$A9)</f>
        <v>0</v>
      </c>
      <c r="H9" s="77">
        <f>SUMIFS(Table1456789101213151617181920212223242526272829303132333435363738394041424344454647[Submitted Cost],Table1456789101213151617181920212223242526272829303132333435363738394041424344454647[Category],$H$6,Table1456789101213151617181920212223242526272829303132333435363738394041424344454647[Cost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SUMIFS(Table1456789101213151617181920212223242526272829303132333435363738394041424344454647[Submitted Cost],Table1456789101213151617181920212223242526272829303132333435363738394041424344454647[Category],$B$6,Table1456789101213151617181920212223242526272829303132333435363738394041424344454647[Cost Type],$A10)</f>
        <v>0</v>
      </c>
      <c r="C10" s="76">
        <f>SUMIFS(Table1456789101213151617181920212223242526272829303132333435363738394041424344454647[Submitted Cost],Table1456789101213151617181920212223242526272829303132333435363738394041424344454647[Category],$C$6,Table1456789101213151617181920212223242526272829303132333435363738394041424344454647[Cost Type],$A10)</f>
        <v>0</v>
      </c>
      <c r="D10" s="76">
        <f>SUMIFS(Table1456789101213151617181920212223242526272829303132333435363738394041424344454647[Submitted Cost],Table1456789101213151617181920212223242526272829303132333435363738394041424344454647[Category],$D$6,Table1456789101213151617181920212223242526272829303132333435363738394041424344454647[Cost Type],$A10)</f>
        <v>0</v>
      </c>
      <c r="E10" s="76">
        <f>SUMIFS(Table1456789101213151617181920212223242526272829303132333435363738394041424344454647[Submitted Cost],Table1456789101213151617181920212223242526272829303132333435363738394041424344454647[Category],$E$6,Table1456789101213151617181920212223242526272829303132333435363738394041424344454647[Cost Type],$A10)</f>
        <v>0</v>
      </c>
      <c r="F10" s="76">
        <f>SUMIFS(Table1456789101213151617181920212223242526272829303132333435363738394041424344454647[Submitted Cost],Table1456789101213151617181920212223242526272829303132333435363738394041424344454647[Category],$F$6,Table1456789101213151617181920212223242526272829303132333435363738394041424344454647[Cost Type],$A10)</f>
        <v>0</v>
      </c>
      <c r="G10" s="76">
        <f>SUMIFS(Table1456789101213151617181920212223242526272829303132333435363738394041424344454647[Submitted Cost],Table1456789101213151617181920212223242526272829303132333435363738394041424344454647[Category],$G$6,Table1456789101213151617181920212223242526272829303132333435363738394041424344454647[Cost Type],$A10)</f>
        <v>0</v>
      </c>
      <c r="H10" s="77">
        <f>SUMIFS(Table1456789101213151617181920212223242526272829303132333435363738394041424344454647[Submitted Cost],Table1456789101213151617181920212223242526272829303132333435363738394041424344454647[Category],$H$6,Table1456789101213151617181920212223242526272829303132333435363738394041424344454647[Cost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SUMIFS(Table1456789101213151617181920212223242526272829303132333435363738394041424344454647[Submitted Cost],Table1456789101213151617181920212223242526272829303132333435363738394041424344454647[Category],$B$6,Table1456789101213151617181920212223242526272829303132333435363738394041424344454647[Cost Type],$A11)</f>
        <v>0</v>
      </c>
      <c r="C11" s="76">
        <f>SUMIFS(Table1456789101213151617181920212223242526272829303132333435363738394041424344454647[Submitted Cost],Table1456789101213151617181920212223242526272829303132333435363738394041424344454647[Category],$C$6,Table1456789101213151617181920212223242526272829303132333435363738394041424344454647[Cost Type],$A11)</f>
        <v>0</v>
      </c>
      <c r="D11" s="76">
        <f>SUMIFS(Table1456789101213151617181920212223242526272829303132333435363738394041424344454647[Submitted Cost],Table1456789101213151617181920212223242526272829303132333435363738394041424344454647[Category],$D$6,Table1456789101213151617181920212223242526272829303132333435363738394041424344454647[Cost Type],$A11)</f>
        <v>0</v>
      </c>
      <c r="E11" s="76">
        <f>SUMIFS(Table1456789101213151617181920212223242526272829303132333435363738394041424344454647[Submitted Cost],Table1456789101213151617181920212223242526272829303132333435363738394041424344454647[Category],$E$6,Table1456789101213151617181920212223242526272829303132333435363738394041424344454647[Cost Type],$A11)</f>
        <v>0</v>
      </c>
      <c r="F11" s="76">
        <f>SUMIFS(Table1456789101213151617181920212223242526272829303132333435363738394041424344454647[Submitted Cost],Table1456789101213151617181920212223242526272829303132333435363738394041424344454647[Category],$F$6,Table1456789101213151617181920212223242526272829303132333435363738394041424344454647[Cost Type],$A11)</f>
        <v>0</v>
      </c>
      <c r="G11" s="76">
        <f>SUMIFS(Table1456789101213151617181920212223242526272829303132333435363738394041424344454647[Submitted Cost],Table1456789101213151617181920212223242526272829303132333435363738394041424344454647[Category],$G$6,Table1456789101213151617181920212223242526272829303132333435363738394041424344454647[Cost Type],$A11)</f>
        <v>0</v>
      </c>
      <c r="H11" s="77">
        <f>SUMIFS(Table1456789101213151617181920212223242526272829303132333435363738394041424344454647[Submitted Cost],Table1456789101213151617181920212223242526272829303132333435363738394041424344454647[Category],$H$6,Table1456789101213151617181920212223242526272829303132333435363738394041424344454647[Cost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SUMIFS(Table1456789101213151617181920212223242526272829303132333435363738394041424344454647[Submitted Cost],Table1456789101213151617181920212223242526272829303132333435363738394041424344454647[Category],$B$6,Table1456789101213151617181920212223242526272829303132333435363738394041424344454647[Cost Type],$A12)</f>
        <v>0</v>
      </c>
      <c r="C12" s="76">
        <f>SUMIFS(Table1456789101213151617181920212223242526272829303132333435363738394041424344454647[Submitted Cost],Table1456789101213151617181920212223242526272829303132333435363738394041424344454647[Category],$C$6,Table1456789101213151617181920212223242526272829303132333435363738394041424344454647[Cost Type],$A12)</f>
        <v>0</v>
      </c>
      <c r="D12" s="76">
        <f>SUMIFS(Table1456789101213151617181920212223242526272829303132333435363738394041424344454647[Submitted Cost],Table1456789101213151617181920212223242526272829303132333435363738394041424344454647[Category],$D$6,Table1456789101213151617181920212223242526272829303132333435363738394041424344454647[Cost Type],$A12)</f>
        <v>0</v>
      </c>
      <c r="E12" s="76">
        <f>SUMIFS(Table1456789101213151617181920212223242526272829303132333435363738394041424344454647[Submitted Cost],Table1456789101213151617181920212223242526272829303132333435363738394041424344454647[Category],$E$6,Table1456789101213151617181920212223242526272829303132333435363738394041424344454647[Cost Type],$A12)</f>
        <v>0</v>
      </c>
      <c r="F12" s="76">
        <f>SUMIFS(Table1456789101213151617181920212223242526272829303132333435363738394041424344454647[Submitted Cost],Table1456789101213151617181920212223242526272829303132333435363738394041424344454647[Category],$F$6,Table1456789101213151617181920212223242526272829303132333435363738394041424344454647[Cost Type],$A12)</f>
        <v>0</v>
      </c>
      <c r="G12" s="76">
        <f>SUMIFS(Table1456789101213151617181920212223242526272829303132333435363738394041424344454647[Submitted Cost],Table1456789101213151617181920212223242526272829303132333435363738394041424344454647[Category],$G$6,Table1456789101213151617181920212223242526272829303132333435363738394041424344454647[Cost Type],$A12)</f>
        <v>0</v>
      </c>
      <c r="H12" s="77">
        <f>SUMIFS(Table1456789101213151617181920212223242526272829303132333435363738394041424344454647[Submitted Cost],Table1456789101213151617181920212223242526272829303132333435363738394041424344454647[Category],$H$6,Table1456789101213151617181920212223242526272829303132333435363738394041424344454647[Cost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SUBTOTAL(109,Table1456789101213151617181920212223242526272829303132333435363738394041424344454647[Submitted Cost])</f>
        <v>0</v>
      </c>
      <c r="F63" s="34"/>
      <c r="G63" s="34"/>
      <c r="H63" s="35">
        <f>SUBTOTAL(109,Table1456789101213151617181920212223242526272829303132333435363738394041424344454647[Accepted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E851B589-B9A7-4645-8247-2E56B3214C56}">
      <formula1>$A$8:$A$12</formula1>
    </dataValidation>
    <dataValidation type="list" allowBlank="1" showInputMessage="1" showErrorMessage="1" sqref="A20:A62" xr:uid="{64787525-51B0-4671-B576-4A52814BD864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9F3F13-2270-47AC-A4B4-66C56D21543C}">
          <x14:formula1>
            <xm:f>Info!$G$1:$G$10</xm:f>
          </x14:formula1>
          <xm:sqref>G20:G62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2B0A-0978-4C27-864F-B5B8E590C161}">
  <sheetPr codeName="Sheet51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SUMIFS(Table145678910121315161718192021222324252627282930313233343536373839404142434445464748[Submitted Cost],Table145678910121315161718192021222324252627282930313233343536373839404142434445464748[Category],$B$6,Table145678910121315161718192021222324252627282930313233343536373839404142434445464748[Cost Type],$A8)</f>
        <v>0</v>
      </c>
      <c r="C8" s="76">
        <f>SUMIFS(Table145678910121315161718192021222324252627282930313233343536373839404142434445464748[Submitted Cost],Table145678910121315161718192021222324252627282930313233343536373839404142434445464748[Category],$C$6,Table145678910121315161718192021222324252627282930313233343536373839404142434445464748[Cost Type],$A8)</f>
        <v>0</v>
      </c>
      <c r="D8" s="76">
        <f>SUMIFS(Table145678910121315161718192021222324252627282930313233343536373839404142434445464748[Submitted Cost],Table145678910121315161718192021222324252627282930313233343536373839404142434445464748[Category],$D$6,Table145678910121315161718192021222324252627282930313233343536373839404142434445464748[Cost Type],$A8)</f>
        <v>0</v>
      </c>
      <c r="E8" s="76">
        <f>SUMIFS(Table145678910121315161718192021222324252627282930313233343536373839404142434445464748[Submitted Cost],Table145678910121315161718192021222324252627282930313233343536373839404142434445464748[Category],$E$6,Table145678910121315161718192021222324252627282930313233343536373839404142434445464748[Cost Type],$A8)</f>
        <v>0</v>
      </c>
      <c r="F8" s="76">
        <f>SUMIFS(Table145678910121315161718192021222324252627282930313233343536373839404142434445464748[Submitted Cost],Table145678910121315161718192021222324252627282930313233343536373839404142434445464748[Category],$F$6,Table145678910121315161718192021222324252627282930313233343536373839404142434445464748[Cost Type],$A8)</f>
        <v>0</v>
      </c>
      <c r="G8" s="76">
        <f>SUMIFS(Table145678910121315161718192021222324252627282930313233343536373839404142434445464748[Submitted Cost],Table145678910121315161718192021222324252627282930313233343536373839404142434445464748[Category],$G$6,Table145678910121315161718192021222324252627282930313233343536373839404142434445464748[Cost Type],$A8)</f>
        <v>0</v>
      </c>
      <c r="H8" s="77">
        <f>SUMIFS(Table145678910121315161718192021222324252627282930313233343536373839404142434445464748[Submitted Cost],Table145678910121315161718192021222324252627282930313233343536373839404142434445464748[Category],$H$6,Table145678910121315161718192021222324252627282930313233343536373839404142434445464748[Cost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SUMIFS(Table145678910121315161718192021222324252627282930313233343536373839404142434445464748[Submitted Cost],Table145678910121315161718192021222324252627282930313233343536373839404142434445464748[Category],$B$6,Table145678910121315161718192021222324252627282930313233343536373839404142434445464748[Cost Type],$A9)</f>
        <v>0</v>
      </c>
      <c r="C9" s="76">
        <f>SUMIFS(Table145678910121315161718192021222324252627282930313233343536373839404142434445464748[Submitted Cost],Table145678910121315161718192021222324252627282930313233343536373839404142434445464748[Category],$C$6,Table145678910121315161718192021222324252627282930313233343536373839404142434445464748[Cost Type],$A9)</f>
        <v>0</v>
      </c>
      <c r="D9" s="76">
        <f>SUMIFS(Table145678910121315161718192021222324252627282930313233343536373839404142434445464748[Submitted Cost],Table145678910121315161718192021222324252627282930313233343536373839404142434445464748[Category],$D$6,Table145678910121315161718192021222324252627282930313233343536373839404142434445464748[Cost Type],$A9)</f>
        <v>0</v>
      </c>
      <c r="E9" s="76">
        <f>SUMIFS(Table145678910121315161718192021222324252627282930313233343536373839404142434445464748[Submitted Cost],Table145678910121315161718192021222324252627282930313233343536373839404142434445464748[Category],$E$6,Table145678910121315161718192021222324252627282930313233343536373839404142434445464748[Cost Type],$A9)</f>
        <v>0</v>
      </c>
      <c r="F9" s="76">
        <f>SUMIFS(Table145678910121315161718192021222324252627282930313233343536373839404142434445464748[Submitted Cost],Table145678910121315161718192021222324252627282930313233343536373839404142434445464748[Category],$F$6,Table145678910121315161718192021222324252627282930313233343536373839404142434445464748[Cost Type],$A9)</f>
        <v>0</v>
      </c>
      <c r="G9" s="76">
        <f>SUMIFS(Table145678910121315161718192021222324252627282930313233343536373839404142434445464748[Submitted Cost],Table145678910121315161718192021222324252627282930313233343536373839404142434445464748[Category],$G$6,Table145678910121315161718192021222324252627282930313233343536373839404142434445464748[Cost Type],$A9)</f>
        <v>0</v>
      </c>
      <c r="H9" s="77">
        <f>SUMIFS(Table145678910121315161718192021222324252627282930313233343536373839404142434445464748[Submitted Cost],Table145678910121315161718192021222324252627282930313233343536373839404142434445464748[Category],$H$6,Table145678910121315161718192021222324252627282930313233343536373839404142434445464748[Cost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SUMIFS(Table145678910121315161718192021222324252627282930313233343536373839404142434445464748[Submitted Cost],Table145678910121315161718192021222324252627282930313233343536373839404142434445464748[Category],$B$6,Table145678910121315161718192021222324252627282930313233343536373839404142434445464748[Cost Type],$A10)</f>
        <v>0</v>
      </c>
      <c r="C10" s="76">
        <f>SUMIFS(Table145678910121315161718192021222324252627282930313233343536373839404142434445464748[Submitted Cost],Table145678910121315161718192021222324252627282930313233343536373839404142434445464748[Category],$C$6,Table145678910121315161718192021222324252627282930313233343536373839404142434445464748[Cost Type],$A10)</f>
        <v>0</v>
      </c>
      <c r="D10" s="76">
        <f>SUMIFS(Table145678910121315161718192021222324252627282930313233343536373839404142434445464748[Submitted Cost],Table145678910121315161718192021222324252627282930313233343536373839404142434445464748[Category],$D$6,Table145678910121315161718192021222324252627282930313233343536373839404142434445464748[Cost Type],$A10)</f>
        <v>0</v>
      </c>
      <c r="E10" s="76">
        <f>SUMIFS(Table145678910121315161718192021222324252627282930313233343536373839404142434445464748[Submitted Cost],Table145678910121315161718192021222324252627282930313233343536373839404142434445464748[Category],$E$6,Table145678910121315161718192021222324252627282930313233343536373839404142434445464748[Cost Type],$A10)</f>
        <v>0</v>
      </c>
      <c r="F10" s="76">
        <f>SUMIFS(Table145678910121315161718192021222324252627282930313233343536373839404142434445464748[Submitted Cost],Table145678910121315161718192021222324252627282930313233343536373839404142434445464748[Category],$F$6,Table145678910121315161718192021222324252627282930313233343536373839404142434445464748[Cost Type],$A10)</f>
        <v>0</v>
      </c>
      <c r="G10" s="76">
        <f>SUMIFS(Table145678910121315161718192021222324252627282930313233343536373839404142434445464748[Submitted Cost],Table145678910121315161718192021222324252627282930313233343536373839404142434445464748[Category],$G$6,Table145678910121315161718192021222324252627282930313233343536373839404142434445464748[Cost Type],$A10)</f>
        <v>0</v>
      </c>
      <c r="H10" s="77">
        <f>SUMIFS(Table145678910121315161718192021222324252627282930313233343536373839404142434445464748[Submitted Cost],Table145678910121315161718192021222324252627282930313233343536373839404142434445464748[Category],$H$6,Table145678910121315161718192021222324252627282930313233343536373839404142434445464748[Cost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SUMIFS(Table145678910121315161718192021222324252627282930313233343536373839404142434445464748[Submitted Cost],Table145678910121315161718192021222324252627282930313233343536373839404142434445464748[Category],$B$6,Table145678910121315161718192021222324252627282930313233343536373839404142434445464748[Cost Type],$A11)</f>
        <v>0</v>
      </c>
      <c r="C11" s="76">
        <f>SUMIFS(Table145678910121315161718192021222324252627282930313233343536373839404142434445464748[Submitted Cost],Table145678910121315161718192021222324252627282930313233343536373839404142434445464748[Category],$C$6,Table145678910121315161718192021222324252627282930313233343536373839404142434445464748[Cost Type],$A11)</f>
        <v>0</v>
      </c>
      <c r="D11" s="76">
        <f>SUMIFS(Table145678910121315161718192021222324252627282930313233343536373839404142434445464748[Submitted Cost],Table145678910121315161718192021222324252627282930313233343536373839404142434445464748[Category],$D$6,Table145678910121315161718192021222324252627282930313233343536373839404142434445464748[Cost Type],$A11)</f>
        <v>0</v>
      </c>
      <c r="E11" s="76">
        <f>SUMIFS(Table145678910121315161718192021222324252627282930313233343536373839404142434445464748[Submitted Cost],Table145678910121315161718192021222324252627282930313233343536373839404142434445464748[Category],$E$6,Table145678910121315161718192021222324252627282930313233343536373839404142434445464748[Cost Type],$A11)</f>
        <v>0</v>
      </c>
      <c r="F11" s="76">
        <f>SUMIFS(Table145678910121315161718192021222324252627282930313233343536373839404142434445464748[Submitted Cost],Table145678910121315161718192021222324252627282930313233343536373839404142434445464748[Category],$F$6,Table145678910121315161718192021222324252627282930313233343536373839404142434445464748[Cost Type],$A11)</f>
        <v>0</v>
      </c>
      <c r="G11" s="76">
        <f>SUMIFS(Table145678910121315161718192021222324252627282930313233343536373839404142434445464748[Submitted Cost],Table145678910121315161718192021222324252627282930313233343536373839404142434445464748[Category],$G$6,Table145678910121315161718192021222324252627282930313233343536373839404142434445464748[Cost Type],$A11)</f>
        <v>0</v>
      </c>
      <c r="H11" s="77">
        <f>SUMIFS(Table145678910121315161718192021222324252627282930313233343536373839404142434445464748[Submitted Cost],Table145678910121315161718192021222324252627282930313233343536373839404142434445464748[Category],$H$6,Table145678910121315161718192021222324252627282930313233343536373839404142434445464748[Cost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SUMIFS(Table145678910121315161718192021222324252627282930313233343536373839404142434445464748[Submitted Cost],Table145678910121315161718192021222324252627282930313233343536373839404142434445464748[Category],$B$6,Table145678910121315161718192021222324252627282930313233343536373839404142434445464748[Cost Type],$A12)</f>
        <v>0</v>
      </c>
      <c r="C12" s="76">
        <f>SUMIFS(Table145678910121315161718192021222324252627282930313233343536373839404142434445464748[Submitted Cost],Table145678910121315161718192021222324252627282930313233343536373839404142434445464748[Category],$C$6,Table145678910121315161718192021222324252627282930313233343536373839404142434445464748[Cost Type],$A12)</f>
        <v>0</v>
      </c>
      <c r="D12" s="76">
        <f>SUMIFS(Table145678910121315161718192021222324252627282930313233343536373839404142434445464748[Submitted Cost],Table145678910121315161718192021222324252627282930313233343536373839404142434445464748[Category],$D$6,Table145678910121315161718192021222324252627282930313233343536373839404142434445464748[Cost Type],$A12)</f>
        <v>0</v>
      </c>
      <c r="E12" s="76">
        <f>SUMIFS(Table145678910121315161718192021222324252627282930313233343536373839404142434445464748[Submitted Cost],Table145678910121315161718192021222324252627282930313233343536373839404142434445464748[Category],$E$6,Table145678910121315161718192021222324252627282930313233343536373839404142434445464748[Cost Type],$A12)</f>
        <v>0</v>
      </c>
      <c r="F12" s="76">
        <f>SUMIFS(Table145678910121315161718192021222324252627282930313233343536373839404142434445464748[Submitted Cost],Table145678910121315161718192021222324252627282930313233343536373839404142434445464748[Category],$F$6,Table145678910121315161718192021222324252627282930313233343536373839404142434445464748[Cost Type],$A12)</f>
        <v>0</v>
      </c>
      <c r="G12" s="76">
        <f>SUMIFS(Table145678910121315161718192021222324252627282930313233343536373839404142434445464748[Submitted Cost],Table145678910121315161718192021222324252627282930313233343536373839404142434445464748[Category],$G$6,Table145678910121315161718192021222324252627282930313233343536373839404142434445464748[Cost Type],$A12)</f>
        <v>0</v>
      </c>
      <c r="H12" s="77">
        <f>SUMIFS(Table145678910121315161718192021222324252627282930313233343536373839404142434445464748[Submitted Cost],Table145678910121315161718192021222324252627282930313233343536373839404142434445464748[Category],$H$6,Table145678910121315161718192021222324252627282930313233343536373839404142434445464748[Cost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SUBTOTAL(109,Table145678910121315161718192021222324252627282930313233343536373839404142434445464748[Submitted Cost])</f>
        <v>0</v>
      </c>
      <c r="F63" s="34"/>
      <c r="G63" s="34"/>
      <c r="H63" s="35">
        <f>SUBTOTAL(109,Table145678910121315161718192021222324252627282930313233343536373839404142434445464748[Accepted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F8E58184-7D63-42C1-BF14-6C52732B56E4}">
      <formula1>$B$6:$H$6</formula1>
    </dataValidation>
    <dataValidation type="list" allowBlank="1" showInputMessage="1" showErrorMessage="1" sqref="B20:B62" xr:uid="{7EDB3D4A-A991-425E-A14D-7DFAB1415D08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DBB931-131D-42D5-AA1C-228CE045B5D8}">
          <x14:formula1>
            <xm:f>Info!$G$1:$G$10</xm:f>
          </x14:formula1>
          <xm:sqref>G20:G62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4AFD-7453-49B8-9C9C-47A01CE78244}">
  <sheetPr codeName="Sheet52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SUMIFS(Table14567891012131516171819202122232425262728293031323334353637383940414243444546474849[Submitted Cost],Table14567891012131516171819202122232425262728293031323334353637383940414243444546474849[Category],$B$6,Table14567891012131516171819202122232425262728293031323334353637383940414243444546474849[Cost Type],$A8)</f>
        <v>0</v>
      </c>
      <c r="C8" s="76">
        <f>SUMIFS(Table14567891012131516171819202122232425262728293031323334353637383940414243444546474849[Submitted Cost],Table14567891012131516171819202122232425262728293031323334353637383940414243444546474849[Category],$C$6,Table14567891012131516171819202122232425262728293031323334353637383940414243444546474849[Cost Type],$A8)</f>
        <v>0</v>
      </c>
      <c r="D8" s="76">
        <f>SUMIFS(Table14567891012131516171819202122232425262728293031323334353637383940414243444546474849[Submitted Cost],Table14567891012131516171819202122232425262728293031323334353637383940414243444546474849[Category],$D$6,Table14567891012131516171819202122232425262728293031323334353637383940414243444546474849[Cost Type],$A8)</f>
        <v>0</v>
      </c>
      <c r="E8" s="76">
        <f>SUMIFS(Table14567891012131516171819202122232425262728293031323334353637383940414243444546474849[Submitted Cost],Table14567891012131516171819202122232425262728293031323334353637383940414243444546474849[Category],$E$6,Table14567891012131516171819202122232425262728293031323334353637383940414243444546474849[Cost Type],$A8)</f>
        <v>0</v>
      </c>
      <c r="F8" s="76">
        <f>SUMIFS(Table14567891012131516171819202122232425262728293031323334353637383940414243444546474849[Submitted Cost],Table14567891012131516171819202122232425262728293031323334353637383940414243444546474849[Category],$F$6,Table14567891012131516171819202122232425262728293031323334353637383940414243444546474849[Cost Type],$A8)</f>
        <v>0</v>
      </c>
      <c r="G8" s="76">
        <f>SUMIFS(Table14567891012131516171819202122232425262728293031323334353637383940414243444546474849[Submitted Cost],Table14567891012131516171819202122232425262728293031323334353637383940414243444546474849[Category],$G$6,Table14567891012131516171819202122232425262728293031323334353637383940414243444546474849[Cost Type],$A8)</f>
        <v>0</v>
      </c>
      <c r="H8" s="77">
        <f>SUMIFS(Table14567891012131516171819202122232425262728293031323334353637383940414243444546474849[Submitted Cost],Table14567891012131516171819202122232425262728293031323334353637383940414243444546474849[Category],$H$6,Table14567891012131516171819202122232425262728293031323334353637383940414243444546474849[Cost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SUMIFS(Table14567891012131516171819202122232425262728293031323334353637383940414243444546474849[Submitted Cost],Table14567891012131516171819202122232425262728293031323334353637383940414243444546474849[Category],$B$6,Table14567891012131516171819202122232425262728293031323334353637383940414243444546474849[Cost Type],$A9)</f>
        <v>0</v>
      </c>
      <c r="C9" s="76">
        <f>SUMIFS(Table14567891012131516171819202122232425262728293031323334353637383940414243444546474849[Submitted Cost],Table14567891012131516171819202122232425262728293031323334353637383940414243444546474849[Category],$C$6,Table14567891012131516171819202122232425262728293031323334353637383940414243444546474849[Cost Type],$A9)</f>
        <v>0</v>
      </c>
      <c r="D9" s="76">
        <f>SUMIFS(Table14567891012131516171819202122232425262728293031323334353637383940414243444546474849[Submitted Cost],Table14567891012131516171819202122232425262728293031323334353637383940414243444546474849[Category],$D$6,Table14567891012131516171819202122232425262728293031323334353637383940414243444546474849[Cost Type],$A9)</f>
        <v>0</v>
      </c>
      <c r="E9" s="76">
        <f>SUMIFS(Table14567891012131516171819202122232425262728293031323334353637383940414243444546474849[Submitted Cost],Table14567891012131516171819202122232425262728293031323334353637383940414243444546474849[Category],$E$6,Table14567891012131516171819202122232425262728293031323334353637383940414243444546474849[Cost Type],$A9)</f>
        <v>0</v>
      </c>
      <c r="F9" s="76">
        <f>SUMIFS(Table14567891012131516171819202122232425262728293031323334353637383940414243444546474849[Submitted Cost],Table14567891012131516171819202122232425262728293031323334353637383940414243444546474849[Category],$F$6,Table14567891012131516171819202122232425262728293031323334353637383940414243444546474849[Cost Type],$A9)</f>
        <v>0</v>
      </c>
      <c r="G9" s="76">
        <f>SUMIFS(Table14567891012131516171819202122232425262728293031323334353637383940414243444546474849[Submitted Cost],Table14567891012131516171819202122232425262728293031323334353637383940414243444546474849[Category],$G$6,Table14567891012131516171819202122232425262728293031323334353637383940414243444546474849[Cost Type],$A9)</f>
        <v>0</v>
      </c>
      <c r="H9" s="77">
        <f>SUMIFS(Table14567891012131516171819202122232425262728293031323334353637383940414243444546474849[Submitted Cost],Table14567891012131516171819202122232425262728293031323334353637383940414243444546474849[Category],$H$6,Table14567891012131516171819202122232425262728293031323334353637383940414243444546474849[Cost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SUMIFS(Table14567891012131516171819202122232425262728293031323334353637383940414243444546474849[Submitted Cost],Table14567891012131516171819202122232425262728293031323334353637383940414243444546474849[Category],$B$6,Table14567891012131516171819202122232425262728293031323334353637383940414243444546474849[Cost Type],$A10)</f>
        <v>0</v>
      </c>
      <c r="C10" s="76">
        <f>SUMIFS(Table14567891012131516171819202122232425262728293031323334353637383940414243444546474849[Submitted Cost],Table14567891012131516171819202122232425262728293031323334353637383940414243444546474849[Category],$C$6,Table14567891012131516171819202122232425262728293031323334353637383940414243444546474849[Cost Type],$A10)</f>
        <v>0</v>
      </c>
      <c r="D10" s="76">
        <f>SUMIFS(Table14567891012131516171819202122232425262728293031323334353637383940414243444546474849[Submitted Cost],Table14567891012131516171819202122232425262728293031323334353637383940414243444546474849[Category],$D$6,Table14567891012131516171819202122232425262728293031323334353637383940414243444546474849[Cost Type],$A10)</f>
        <v>0</v>
      </c>
      <c r="E10" s="76">
        <f>SUMIFS(Table14567891012131516171819202122232425262728293031323334353637383940414243444546474849[Submitted Cost],Table14567891012131516171819202122232425262728293031323334353637383940414243444546474849[Category],$E$6,Table14567891012131516171819202122232425262728293031323334353637383940414243444546474849[Cost Type],$A10)</f>
        <v>0</v>
      </c>
      <c r="F10" s="76">
        <f>SUMIFS(Table14567891012131516171819202122232425262728293031323334353637383940414243444546474849[Submitted Cost],Table14567891012131516171819202122232425262728293031323334353637383940414243444546474849[Category],$F$6,Table14567891012131516171819202122232425262728293031323334353637383940414243444546474849[Cost Type],$A10)</f>
        <v>0</v>
      </c>
      <c r="G10" s="76">
        <f>SUMIFS(Table14567891012131516171819202122232425262728293031323334353637383940414243444546474849[Submitted Cost],Table14567891012131516171819202122232425262728293031323334353637383940414243444546474849[Category],$G$6,Table14567891012131516171819202122232425262728293031323334353637383940414243444546474849[Cost Type],$A10)</f>
        <v>0</v>
      </c>
      <c r="H10" s="77">
        <f>SUMIFS(Table14567891012131516171819202122232425262728293031323334353637383940414243444546474849[Submitted Cost],Table14567891012131516171819202122232425262728293031323334353637383940414243444546474849[Category],$H$6,Table14567891012131516171819202122232425262728293031323334353637383940414243444546474849[Cost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SUMIFS(Table14567891012131516171819202122232425262728293031323334353637383940414243444546474849[Submitted Cost],Table14567891012131516171819202122232425262728293031323334353637383940414243444546474849[Category],$B$6,Table14567891012131516171819202122232425262728293031323334353637383940414243444546474849[Cost Type],$A11)</f>
        <v>0</v>
      </c>
      <c r="C11" s="76">
        <f>SUMIFS(Table14567891012131516171819202122232425262728293031323334353637383940414243444546474849[Submitted Cost],Table14567891012131516171819202122232425262728293031323334353637383940414243444546474849[Category],$C$6,Table14567891012131516171819202122232425262728293031323334353637383940414243444546474849[Cost Type],$A11)</f>
        <v>0</v>
      </c>
      <c r="D11" s="76">
        <f>SUMIFS(Table14567891012131516171819202122232425262728293031323334353637383940414243444546474849[Submitted Cost],Table14567891012131516171819202122232425262728293031323334353637383940414243444546474849[Category],$D$6,Table14567891012131516171819202122232425262728293031323334353637383940414243444546474849[Cost Type],$A11)</f>
        <v>0</v>
      </c>
      <c r="E11" s="76">
        <f>SUMIFS(Table14567891012131516171819202122232425262728293031323334353637383940414243444546474849[Submitted Cost],Table14567891012131516171819202122232425262728293031323334353637383940414243444546474849[Category],$E$6,Table14567891012131516171819202122232425262728293031323334353637383940414243444546474849[Cost Type],$A11)</f>
        <v>0</v>
      </c>
      <c r="F11" s="76">
        <f>SUMIFS(Table14567891012131516171819202122232425262728293031323334353637383940414243444546474849[Submitted Cost],Table14567891012131516171819202122232425262728293031323334353637383940414243444546474849[Category],$F$6,Table14567891012131516171819202122232425262728293031323334353637383940414243444546474849[Cost Type],$A11)</f>
        <v>0</v>
      </c>
      <c r="G11" s="76">
        <f>SUMIFS(Table14567891012131516171819202122232425262728293031323334353637383940414243444546474849[Submitted Cost],Table14567891012131516171819202122232425262728293031323334353637383940414243444546474849[Category],$G$6,Table14567891012131516171819202122232425262728293031323334353637383940414243444546474849[Cost Type],$A11)</f>
        <v>0</v>
      </c>
      <c r="H11" s="77">
        <f>SUMIFS(Table14567891012131516171819202122232425262728293031323334353637383940414243444546474849[Submitted Cost],Table14567891012131516171819202122232425262728293031323334353637383940414243444546474849[Category],$H$6,Table14567891012131516171819202122232425262728293031323334353637383940414243444546474849[Cost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SUMIFS(Table14567891012131516171819202122232425262728293031323334353637383940414243444546474849[Submitted Cost],Table14567891012131516171819202122232425262728293031323334353637383940414243444546474849[Category],$B$6,Table14567891012131516171819202122232425262728293031323334353637383940414243444546474849[Cost Type],$A12)</f>
        <v>0</v>
      </c>
      <c r="C12" s="76">
        <f>SUMIFS(Table14567891012131516171819202122232425262728293031323334353637383940414243444546474849[Submitted Cost],Table14567891012131516171819202122232425262728293031323334353637383940414243444546474849[Category],$C$6,Table14567891012131516171819202122232425262728293031323334353637383940414243444546474849[Cost Type],$A12)</f>
        <v>0</v>
      </c>
      <c r="D12" s="76">
        <f>SUMIFS(Table14567891012131516171819202122232425262728293031323334353637383940414243444546474849[Submitted Cost],Table14567891012131516171819202122232425262728293031323334353637383940414243444546474849[Category],$D$6,Table14567891012131516171819202122232425262728293031323334353637383940414243444546474849[Cost Type],$A12)</f>
        <v>0</v>
      </c>
      <c r="E12" s="76">
        <f>SUMIFS(Table14567891012131516171819202122232425262728293031323334353637383940414243444546474849[Submitted Cost],Table14567891012131516171819202122232425262728293031323334353637383940414243444546474849[Category],$E$6,Table14567891012131516171819202122232425262728293031323334353637383940414243444546474849[Cost Type],$A12)</f>
        <v>0</v>
      </c>
      <c r="F12" s="76">
        <f>SUMIFS(Table14567891012131516171819202122232425262728293031323334353637383940414243444546474849[Submitted Cost],Table14567891012131516171819202122232425262728293031323334353637383940414243444546474849[Category],$F$6,Table14567891012131516171819202122232425262728293031323334353637383940414243444546474849[Cost Type],$A12)</f>
        <v>0</v>
      </c>
      <c r="G12" s="76">
        <f>SUMIFS(Table14567891012131516171819202122232425262728293031323334353637383940414243444546474849[Submitted Cost],Table14567891012131516171819202122232425262728293031323334353637383940414243444546474849[Category],$G$6,Table14567891012131516171819202122232425262728293031323334353637383940414243444546474849[Cost Type],$A12)</f>
        <v>0</v>
      </c>
      <c r="H12" s="77">
        <f>SUMIFS(Table14567891012131516171819202122232425262728293031323334353637383940414243444546474849[Submitted Cost],Table14567891012131516171819202122232425262728293031323334353637383940414243444546474849[Category],$H$6,Table14567891012131516171819202122232425262728293031323334353637383940414243444546474849[Cost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SUBTOTAL(109,Table14567891012131516171819202122232425262728293031323334353637383940414243444546474849[Submitted Cost])</f>
        <v>0</v>
      </c>
      <c r="F63" s="34"/>
      <c r="G63" s="34"/>
      <c r="H63" s="35">
        <f>SUBTOTAL(109,Table14567891012131516171819202122232425262728293031323334353637383940414243444546474849[Accepted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AFB9CF4F-FCDB-41AD-A682-6401C17CBEA4}">
      <formula1>$A$8:$A$12</formula1>
    </dataValidation>
    <dataValidation type="list" allowBlank="1" showInputMessage="1" showErrorMessage="1" sqref="A20:A62" xr:uid="{EFDD0A58-C601-4014-A15B-08B21DD4B41F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20065B-3B95-4D1B-A9CD-86FF37357AE2}">
          <x14:formula1>
            <xm:f>Info!$G$1:$G$10</xm:f>
          </x14:formula1>
          <xm:sqref>G20:G62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ED68-847B-41D3-9389-F671BACD1527}">
  <sheetPr codeName="Sheet53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SUMIFS(Table1456789101213151617181920212223242526272829303132333435363738394041424344454647484950[Submitted Cost],Table1456789101213151617181920212223242526272829303132333435363738394041424344454647484950[Category],$B$6,Table1456789101213151617181920212223242526272829303132333435363738394041424344454647484950[Cost Type],$A8)</f>
        <v>0</v>
      </c>
      <c r="C8" s="76">
        <f>SUMIFS(Table1456789101213151617181920212223242526272829303132333435363738394041424344454647484950[Submitted Cost],Table1456789101213151617181920212223242526272829303132333435363738394041424344454647484950[Category],$C$6,Table1456789101213151617181920212223242526272829303132333435363738394041424344454647484950[Cost Type],$A8)</f>
        <v>0</v>
      </c>
      <c r="D8" s="76">
        <f>SUMIFS(Table1456789101213151617181920212223242526272829303132333435363738394041424344454647484950[Submitted Cost],Table1456789101213151617181920212223242526272829303132333435363738394041424344454647484950[Category],$D$6,Table1456789101213151617181920212223242526272829303132333435363738394041424344454647484950[Cost Type],$A8)</f>
        <v>0</v>
      </c>
      <c r="E8" s="76">
        <f>SUMIFS(Table1456789101213151617181920212223242526272829303132333435363738394041424344454647484950[Submitted Cost],Table1456789101213151617181920212223242526272829303132333435363738394041424344454647484950[Category],$E$6,Table1456789101213151617181920212223242526272829303132333435363738394041424344454647484950[Cost Type],$A8)</f>
        <v>0</v>
      </c>
      <c r="F8" s="76">
        <f>SUMIFS(Table1456789101213151617181920212223242526272829303132333435363738394041424344454647484950[Submitted Cost],Table1456789101213151617181920212223242526272829303132333435363738394041424344454647484950[Category],$F$6,Table1456789101213151617181920212223242526272829303132333435363738394041424344454647484950[Cost Type],$A8)</f>
        <v>0</v>
      </c>
      <c r="G8" s="76">
        <f>SUMIFS(Table1456789101213151617181920212223242526272829303132333435363738394041424344454647484950[Submitted Cost],Table1456789101213151617181920212223242526272829303132333435363738394041424344454647484950[Category],$G$6,Table1456789101213151617181920212223242526272829303132333435363738394041424344454647484950[Cost Type],$A8)</f>
        <v>0</v>
      </c>
      <c r="H8" s="77">
        <f>SUMIFS(Table1456789101213151617181920212223242526272829303132333435363738394041424344454647484950[Submitted Cost],Table1456789101213151617181920212223242526272829303132333435363738394041424344454647484950[Category],$H$6,Table1456789101213151617181920212223242526272829303132333435363738394041424344454647484950[Cost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SUMIFS(Table1456789101213151617181920212223242526272829303132333435363738394041424344454647484950[Submitted Cost],Table1456789101213151617181920212223242526272829303132333435363738394041424344454647484950[Category],$B$6,Table1456789101213151617181920212223242526272829303132333435363738394041424344454647484950[Cost Type],$A9)</f>
        <v>0</v>
      </c>
      <c r="C9" s="76">
        <f>SUMIFS(Table1456789101213151617181920212223242526272829303132333435363738394041424344454647484950[Submitted Cost],Table1456789101213151617181920212223242526272829303132333435363738394041424344454647484950[Category],$C$6,Table1456789101213151617181920212223242526272829303132333435363738394041424344454647484950[Cost Type],$A9)</f>
        <v>0</v>
      </c>
      <c r="D9" s="76">
        <f>SUMIFS(Table1456789101213151617181920212223242526272829303132333435363738394041424344454647484950[Submitted Cost],Table1456789101213151617181920212223242526272829303132333435363738394041424344454647484950[Category],$D$6,Table1456789101213151617181920212223242526272829303132333435363738394041424344454647484950[Cost Type],$A9)</f>
        <v>0</v>
      </c>
      <c r="E9" s="76">
        <f>SUMIFS(Table1456789101213151617181920212223242526272829303132333435363738394041424344454647484950[Submitted Cost],Table1456789101213151617181920212223242526272829303132333435363738394041424344454647484950[Category],$E$6,Table1456789101213151617181920212223242526272829303132333435363738394041424344454647484950[Cost Type],$A9)</f>
        <v>0</v>
      </c>
      <c r="F9" s="76">
        <f>SUMIFS(Table1456789101213151617181920212223242526272829303132333435363738394041424344454647484950[Submitted Cost],Table1456789101213151617181920212223242526272829303132333435363738394041424344454647484950[Category],$F$6,Table1456789101213151617181920212223242526272829303132333435363738394041424344454647484950[Cost Type],$A9)</f>
        <v>0</v>
      </c>
      <c r="G9" s="76">
        <f>SUMIFS(Table1456789101213151617181920212223242526272829303132333435363738394041424344454647484950[Submitted Cost],Table1456789101213151617181920212223242526272829303132333435363738394041424344454647484950[Category],$G$6,Table1456789101213151617181920212223242526272829303132333435363738394041424344454647484950[Cost Type],$A9)</f>
        <v>0</v>
      </c>
      <c r="H9" s="77">
        <f>SUMIFS(Table1456789101213151617181920212223242526272829303132333435363738394041424344454647484950[Submitted Cost],Table1456789101213151617181920212223242526272829303132333435363738394041424344454647484950[Category],$H$6,Table1456789101213151617181920212223242526272829303132333435363738394041424344454647484950[Cost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SUMIFS(Table1456789101213151617181920212223242526272829303132333435363738394041424344454647484950[Submitted Cost],Table1456789101213151617181920212223242526272829303132333435363738394041424344454647484950[Category],$B$6,Table1456789101213151617181920212223242526272829303132333435363738394041424344454647484950[Cost Type],$A10)</f>
        <v>0</v>
      </c>
      <c r="C10" s="76">
        <f>SUMIFS(Table1456789101213151617181920212223242526272829303132333435363738394041424344454647484950[Submitted Cost],Table1456789101213151617181920212223242526272829303132333435363738394041424344454647484950[Category],$C$6,Table1456789101213151617181920212223242526272829303132333435363738394041424344454647484950[Cost Type],$A10)</f>
        <v>0</v>
      </c>
      <c r="D10" s="76">
        <f>SUMIFS(Table1456789101213151617181920212223242526272829303132333435363738394041424344454647484950[Submitted Cost],Table1456789101213151617181920212223242526272829303132333435363738394041424344454647484950[Category],$D$6,Table1456789101213151617181920212223242526272829303132333435363738394041424344454647484950[Cost Type],$A10)</f>
        <v>0</v>
      </c>
      <c r="E10" s="76">
        <f>SUMIFS(Table1456789101213151617181920212223242526272829303132333435363738394041424344454647484950[Submitted Cost],Table1456789101213151617181920212223242526272829303132333435363738394041424344454647484950[Category],$E$6,Table1456789101213151617181920212223242526272829303132333435363738394041424344454647484950[Cost Type],$A10)</f>
        <v>0</v>
      </c>
      <c r="F10" s="76">
        <f>SUMIFS(Table1456789101213151617181920212223242526272829303132333435363738394041424344454647484950[Submitted Cost],Table1456789101213151617181920212223242526272829303132333435363738394041424344454647484950[Category],$F$6,Table1456789101213151617181920212223242526272829303132333435363738394041424344454647484950[Cost Type],$A10)</f>
        <v>0</v>
      </c>
      <c r="G10" s="76">
        <f>SUMIFS(Table1456789101213151617181920212223242526272829303132333435363738394041424344454647484950[Submitted Cost],Table1456789101213151617181920212223242526272829303132333435363738394041424344454647484950[Category],$G$6,Table1456789101213151617181920212223242526272829303132333435363738394041424344454647484950[Cost Type],$A10)</f>
        <v>0</v>
      </c>
      <c r="H10" s="77">
        <f>SUMIFS(Table1456789101213151617181920212223242526272829303132333435363738394041424344454647484950[Submitted Cost],Table1456789101213151617181920212223242526272829303132333435363738394041424344454647484950[Category],$H$6,Table1456789101213151617181920212223242526272829303132333435363738394041424344454647484950[Cost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SUMIFS(Table1456789101213151617181920212223242526272829303132333435363738394041424344454647484950[Submitted Cost],Table1456789101213151617181920212223242526272829303132333435363738394041424344454647484950[Category],$B$6,Table1456789101213151617181920212223242526272829303132333435363738394041424344454647484950[Cost Type],$A11)</f>
        <v>0</v>
      </c>
      <c r="C11" s="76">
        <f>SUMIFS(Table1456789101213151617181920212223242526272829303132333435363738394041424344454647484950[Submitted Cost],Table1456789101213151617181920212223242526272829303132333435363738394041424344454647484950[Category],$C$6,Table1456789101213151617181920212223242526272829303132333435363738394041424344454647484950[Cost Type],$A11)</f>
        <v>0</v>
      </c>
      <c r="D11" s="76">
        <f>SUMIFS(Table1456789101213151617181920212223242526272829303132333435363738394041424344454647484950[Submitted Cost],Table1456789101213151617181920212223242526272829303132333435363738394041424344454647484950[Category],$D$6,Table1456789101213151617181920212223242526272829303132333435363738394041424344454647484950[Cost Type],$A11)</f>
        <v>0</v>
      </c>
      <c r="E11" s="76">
        <f>SUMIFS(Table1456789101213151617181920212223242526272829303132333435363738394041424344454647484950[Submitted Cost],Table1456789101213151617181920212223242526272829303132333435363738394041424344454647484950[Category],$E$6,Table1456789101213151617181920212223242526272829303132333435363738394041424344454647484950[Cost Type],$A11)</f>
        <v>0</v>
      </c>
      <c r="F11" s="76">
        <f>SUMIFS(Table1456789101213151617181920212223242526272829303132333435363738394041424344454647484950[Submitted Cost],Table1456789101213151617181920212223242526272829303132333435363738394041424344454647484950[Category],$F$6,Table1456789101213151617181920212223242526272829303132333435363738394041424344454647484950[Cost Type],$A11)</f>
        <v>0</v>
      </c>
      <c r="G11" s="76">
        <f>SUMIFS(Table1456789101213151617181920212223242526272829303132333435363738394041424344454647484950[Submitted Cost],Table1456789101213151617181920212223242526272829303132333435363738394041424344454647484950[Category],$G$6,Table1456789101213151617181920212223242526272829303132333435363738394041424344454647484950[Cost Type],$A11)</f>
        <v>0</v>
      </c>
      <c r="H11" s="77">
        <f>SUMIFS(Table1456789101213151617181920212223242526272829303132333435363738394041424344454647484950[Submitted Cost],Table1456789101213151617181920212223242526272829303132333435363738394041424344454647484950[Category],$H$6,Table1456789101213151617181920212223242526272829303132333435363738394041424344454647484950[Cost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SUMIFS(Table1456789101213151617181920212223242526272829303132333435363738394041424344454647484950[Submitted Cost],Table1456789101213151617181920212223242526272829303132333435363738394041424344454647484950[Category],$B$6,Table1456789101213151617181920212223242526272829303132333435363738394041424344454647484950[Cost Type],$A12)</f>
        <v>0</v>
      </c>
      <c r="C12" s="76">
        <f>SUMIFS(Table1456789101213151617181920212223242526272829303132333435363738394041424344454647484950[Submitted Cost],Table1456789101213151617181920212223242526272829303132333435363738394041424344454647484950[Category],$C$6,Table1456789101213151617181920212223242526272829303132333435363738394041424344454647484950[Cost Type],$A12)</f>
        <v>0</v>
      </c>
      <c r="D12" s="76">
        <f>SUMIFS(Table1456789101213151617181920212223242526272829303132333435363738394041424344454647484950[Submitted Cost],Table1456789101213151617181920212223242526272829303132333435363738394041424344454647484950[Category],$D$6,Table1456789101213151617181920212223242526272829303132333435363738394041424344454647484950[Cost Type],$A12)</f>
        <v>0</v>
      </c>
      <c r="E12" s="76">
        <f>SUMIFS(Table1456789101213151617181920212223242526272829303132333435363738394041424344454647484950[Submitted Cost],Table1456789101213151617181920212223242526272829303132333435363738394041424344454647484950[Category],$E$6,Table1456789101213151617181920212223242526272829303132333435363738394041424344454647484950[Cost Type],$A12)</f>
        <v>0</v>
      </c>
      <c r="F12" s="76">
        <f>SUMIFS(Table1456789101213151617181920212223242526272829303132333435363738394041424344454647484950[Submitted Cost],Table1456789101213151617181920212223242526272829303132333435363738394041424344454647484950[Category],$F$6,Table1456789101213151617181920212223242526272829303132333435363738394041424344454647484950[Cost Type],$A12)</f>
        <v>0</v>
      </c>
      <c r="G12" s="76">
        <f>SUMIFS(Table1456789101213151617181920212223242526272829303132333435363738394041424344454647484950[Submitted Cost],Table1456789101213151617181920212223242526272829303132333435363738394041424344454647484950[Category],$G$6,Table1456789101213151617181920212223242526272829303132333435363738394041424344454647484950[Cost Type],$A12)</f>
        <v>0</v>
      </c>
      <c r="H12" s="77">
        <f>SUMIFS(Table1456789101213151617181920212223242526272829303132333435363738394041424344454647484950[Submitted Cost],Table1456789101213151617181920212223242526272829303132333435363738394041424344454647484950[Category],$H$6,Table1456789101213151617181920212223242526272829303132333435363738394041424344454647484950[Cost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SUBTOTAL(109,Table1456789101213151617181920212223242526272829303132333435363738394041424344454647484950[Submitted Cost])</f>
        <v>0</v>
      </c>
      <c r="F63" s="34"/>
      <c r="G63" s="34"/>
      <c r="H63" s="35">
        <f>SUBTOTAL(109,Table1456789101213151617181920212223242526272829303132333435363738394041424344454647484950[Accepted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08D0A50C-C4DE-41A3-85B1-7780F3931EE6}">
      <formula1>$B$6:$H$6</formula1>
    </dataValidation>
    <dataValidation type="list" allowBlank="1" showInputMessage="1" showErrorMessage="1" sqref="B20:B62" xr:uid="{59208A7E-181D-44E3-A4F3-610A3B382EE7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8AA22D-5427-464E-B98F-BA4E989F4236}">
          <x14:formula1>
            <xm:f>Info!$G$1:$G$10</xm:f>
          </x14:formula1>
          <xm:sqref>G20:G62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22261-1847-48A7-BEFD-A7675556E342}">
  <sheetPr codeName="Sheet54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SUMIFS(Table145678910121315161718192021222324252627282930313233343536373839404142434445464748495051[Submitted Cost],Table145678910121315161718192021222324252627282930313233343536373839404142434445464748495051[Category],$B$6,Table145678910121315161718192021222324252627282930313233343536373839404142434445464748495051[Cost Type],$A8)</f>
        <v>0</v>
      </c>
      <c r="C8" s="76">
        <f>SUMIFS(Table145678910121315161718192021222324252627282930313233343536373839404142434445464748495051[Submitted Cost],Table145678910121315161718192021222324252627282930313233343536373839404142434445464748495051[Category],$C$6,Table145678910121315161718192021222324252627282930313233343536373839404142434445464748495051[Cost Type],$A8)</f>
        <v>0</v>
      </c>
      <c r="D8" s="76">
        <f>SUMIFS(Table145678910121315161718192021222324252627282930313233343536373839404142434445464748495051[Submitted Cost],Table145678910121315161718192021222324252627282930313233343536373839404142434445464748495051[Category],$D$6,Table145678910121315161718192021222324252627282930313233343536373839404142434445464748495051[Cost Type],$A8)</f>
        <v>0</v>
      </c>
      <c r="E8" s="76">
        <f>SUMIFS(Table145678910121315161718192021222324252627282930313233343536373839404142434445464748495051[Submitted Cost],Table145678910121315161718192021222324252627282930313233343536373839404142434445464748495051[Category],$E$6,Table145678910121315161718192021222324252627282930313233343536373839404142434445464748495051[Cost Type],$A8)</f>
        <v>0</v>
      </c>
      <c r="F8" s="76">
        <f>SUMIFS(Table145678910121315161718192021222324252627282930313233343536373839404142434445464748495051[Submitted Cost],Table145678910121315161718192021222324252627282930313233343536373839404142434445464748495051[Category],$F$6,Table145678910121315161718192021222324252627282930313233343536373839404142434445464748495051[Cost Type],$A8)</f>
        <v>0</v>
      </c>
      <c r="G8" s="76">
        <f>SUMIFS(Table145678910121315161718192021222324252627282930313233343536373839404142434445464748495051[Submitted Cost],Table145678910121315161718192021222324252627282930313233343536373839404142434445464748495051[Category],$G$6,Table145678910121315161718192021222324252627282930313233343536373839404142434445464748495051[Cost Type],$A8)</f>
        <v>0</v>
      </c>
      <c r="H8" s="77">
        <f>SUMIFS(Table145678910121315161718192021222324252627282930313233343536373839404142434445464748495051[Submitted Cost],Table145678910121315161718192021222324252627282930313233343536373839404142434445464748495051[Category],$H$6,Table145678910121315161718192021222324252627282930313233343536373839404142434445464748495051[Cost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SUMIFS(Table145678910121315161718192021222324252627282930313233343536373839404142434445464748495051[Submitted Cost],Table145678910121315161718192021222324252627282930313233343536373839404142434445464748495051[Category],$B$6,Table145678910121315161718192021222324252627282930313233343536373839404142434445464748495051[Cost Type],$A9)</f>
        <v>0</v>
      </c>
      <c r="C9" s="76">
        <f>SUMIFS(Table145678910121315161718192021222324252627282930313233343536373839404142434445464748495051[Submitted Cost],Table145678910121315161718192021222324252627282930313233343536373839404142434445464748495051[Category],$C$6,Table145678910121315161718192021222324252627282930313233343536373839404142434445464748495051[Cost Type],$A9)</f>
        <v>0</v>
      </c>
      <c r="D9" s="76">
        <f>SUMIFS(Table145678910121315161718192021222324252627282930313233343536373839404142434445464748495051[Submitted Cost],Table145678910121315161718192021222324252627282930313233343536373839404142434445464748495051[Category],$D$6,Table145678910121315161718192021222324252627282930313233343536373839404142434445464748495051[Cost Type],$A9)</f>
        <v>0</v>
      </c>
      <c r="E9" s="76">
        <f>SUMIFS(Table145678910121315161718192021222324252627282930313233343536373839404142434445464748495051[Submitted Cost],Table145678910121315161718192021222324252627282930313233343536373839404142434445464748495051[Category],$E$6,Table145678910121315161718192021222324252627282930313233343536373839404142434445464748495051[Cost Type],$A9)</f>
        <v>0</v>
      </c>
      <c r="F9" s="76">
        <f>SUMIFS(Table145678910121315161718192021222324252627282930313233343536373839404142434445464748495051[Submitted Cost],Table145678910121315161718192021222324252627282930313233343536373839404142434445464748495051[Category],$F$6,Table145678910121315161718192021222324252627282930313233343536373839404142434445464748495051[Cost Type],$A9)</f>
        <v>0</v>
      </c>
      <c r="G9" s="76">
        <f>SUMIFS(Table145678910121315161718192021222324252627282930313233343536373839404142434445464748495051[Submitted Cost],Table145678910121315161718192021222324252627282930313233343536373839404142434445464748495051[Category],$G$6,Table145678910121315161718192021222324252627282930313233343536373839404142434445464748495051[Cost Type],$A9)</f>
        <v>0</v>
      </c>
      <c r="H9" s="77">
        <f>SUMIFS(Table145678910121315161718192021222324252627282930313233343536373839404142434445464748495051[Submitted Cost],Table145678910121315161718192021222324252627282930313233343536373839404142434445464748495051[Category],$H$6,Table145678910121315161718192021222324252627282930313233343536373839404142434445464748495051[Cost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SUMIFS(Table145678910121315161718192021222324252627282930313233343536373839404142434445464748495051[Submitted Cost],Table145678910121315161718192021222324252627282930313233343536373839404142434445464748495051[Category],$B$6,Table145678910121315161718192021222324252627282930313233343536373839404142434445464748495051[Cost Type],$A10)</f>
        <v>0</v>
      </c>
      <c r="C10" s="76">
        <f>SUMIFS(Table145678910121315161718192021222324252627282930313233343536373839404142434445464748495051[Submitted Cost],Table145678910121315161718192021222324252627282930313233343536373839404142434445464748495051[Category],$C$6,Table145678910121315161718192021222324252627282930313233343536373839404142434445464748495051[Cost Type],$A10)</f>
        <v>0</v>
      </c>
      <c r="D10" s="76">
        <f>SUMIFS(Table145678910121315161718192021222324252627282930313233343536373839404142434445464748495051[Submitted Cost],Table145678910121315161718192021222324252627282930313233343536373839404142434445464748495051[Category],$D$6,Table145678910121315161718192021222324252627282930313233343536373839404142434445464748495051[Cost Type],$A10)</f>
        <v>0</v>
      </c>
      <c r="E10" s="76">
        <f>SUMIFS(Table145678910121315161718192021222324252627282930313233343536373839404142434445464748495051[Submitted Cost],Table145678910121315161718192021222324252627282930313233343536373839404142434445464748495051[Category],$E$6,Table145678910121315161718192021222324252627282930313233343536373839404142434445464748495051[Cost Type],$A10)</f>
        <v>0</v>
      </c>
      <c r="F10" s="76">
        <f>SUMIFS(Table145678910121315161718192021222324252627282930313233343536373839404142434445464748495051[Submitted Cost],Table145678910121315161718192021222324252627282930313233343536373839404142434445464748495051[Category],$F$6,Table145678910121315161718192021222324252627282930313233343536373839404142434445464748495051[Cost Type],$A10)</f>
        <v>0</v>
      </c>
      <c r="G10" s="76">
        <f>SUMIFS(Table145678910121315161718192021222324252627282930313233343536373839404142434445464748495051[Submitted Cost],Table145678910121315161718192021222324252627282930313233343536373839404142434445464748495051[Category],$G$6,Table145678910121315161718192021222324252627282930313233343536373839404142434445464748495051[Cost Type],$A10)</f>
        <v>0</v>
      </c>
      <c r="H10" s="77">
        <f>SUMIFS(Table145678910121315161718192021222324252627282930313233343536373839404142434445464748495051[Submitted Cost],Table145678910121315161718192021222324252627282930313233343536373839404142434445464748495051[Category],$H$6,Table145678910121315161718192021222324252627282930313233343536373839404142434445464748495051[Cost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SUMIFS(Table145678910121315161718192021222324252627282930313233343536373839404142434445464748495051[Submitted Cost],Table145678910121315161718192021222324252627282930313233343536373839404142434445464748495051[Category],$B$6,Table145678910121315161718192021222324252627282930313233343536373839404142434445464748495051[Cost Type],$A11)</f>
        <v>0</v>
      </c>
      <c r="C11" s="76">
        <f>SUMIFS(Table145678910121315161718192021222324252627282930313233343536373839404142434445464748495051[Submitted Cost],Table145678910121315161718192021222324252627282930313233343536373839404142434445464748495051[Category],$C$6,Table145678910121315161718192021222324252627282930313233343536373839404142434445464748495051[Cost Type],$A11)</f>
        <v>0</v>
      </c>
      <c r="D11" s="76">
        <f>SUMIFS(Table145678910121315161718192021222324252627282930313233343536373839404142434445464748495051[Submitted Cost],Table145678910121315161718192021222324252627282930313233343536373839404142434445464748495051[Category],$D$6,Table145678910121315161718192021222324252627282930313233343536373839404142434445464748495051[Cost Type],$A11)</f>
        <v>0</v>
      </c>
      <c r="E11" s="76">
        <f>SUMIFS(Table145678910121315161718192021222324252627282930313233343536373839404142434445464748495051[Submitted Cost],Table145678910121315161718192021222324252627282930313233343536373839404142434445464748495051[Category],$E$6,Table145678910121315161718192021222324252627282930313233343536373839404142434445464748495051[Cost Type],$A11)</f>
        <v>0</v>
      </c>
      <c r="F11" s="76">
        <f>SUMIFS(Table145678910121315161718192021222324252627282930313233343536373839404142434445464748495051[Submitted Cost],Table145678910121315161718192021222324252627282930313233343536373839404142434445464748495051[Category],$F$6,Table145678910121315161718192021222324252627282930313233343536373839404142434445464748495051[Cost Type],$A11)</f>
        <v>0</v>
      </c>
      <c r="G11" s="76">
        <f>SUMIFS(Table145678910121315161718192021222324252627282930313233343536373839404142434445464748495051[Submitted Cost],Table145678910121315161718192021222324252627282930313233343536373839404142434445464748495051[Category],$G$6,Table145678910121315161718192021222324252627282930313233343536373839404142434445464748495051[Cost Type],$A11)</f>
        <v>0</v>
      </c>
      <c r="H11" s="77">
        <f>SUMIFS(Table145678910121315161718192021222324252627282930313233343536373839404142434445464748495051[Submitted Cost],Table145678910121315161718192021222324252627282930313233343536373839404142434445464748495051[Category],$H$6,Table145678910121315161718192021222324252627282930313233343536373839404142434445464748495051[Cost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SUMIFS(Table145678910121315161718192021222324252627282930313233343536373839404142434445464748495051[Submitted Cost],Table145678910121315161718192021222324252627282930313233343536373839404142434445464748495051[Category],$B$6,Table145678910121315161718192021222324252627282930313233343536373839404142434445464748495051[Cost Type],$A12)</f>
        <v>0</v>
      </c>
      <c r="C12" s="76">
        <f>SUMIFS(Table145678910121315161718192021222324252627282930313233343536373839404142434445464748495051[Submitted Cost],Table145678910121315161718192021222324252627282930313233343536373839404142434445464748495051[Category],$C$6,Table145678910121315161718192021222324252627282930313233343536373839404142434445464748495051[Cost Type],$A12)</f>
        <v>0</v>
      </c>
      <c r="D12" s="76">
        <f>SUMIFS(Table145678910121315161718192021222324252627282930313233343536373839404142434445464748495051[Submitted Cost],Table145678910121315161718192021222324252627282930313233343536373839404142434445464748495051[Category],$D$6,Table145678910121315161718192021222324252627282930313233343536373839404142434445464748495051[Cost Type],$A12)</f>
        <v>0</v>
      </c>
      <c r="E12" s="76">
        <f>SUMIFS(Table145678910121315161718192021222324252627282930313233343536373839404142434445464748495051[Submitted Cost],Table145678910121315161718192021222324252627282930313233343536373839404142434445464748495051[Category],$E$6,Table145678910121315161718192021222324252627282930313233343536373839404142434445464748495051[Cost Type],$A12)</f>
        <v>0</v>
      </c>
      <c r="F12" s="76">
        <f>SUMIFS(Table145678910121315161718192021222324252627282930313233343536373839404142434445464748495051[Submitted Cost],Table145678910121315161718192021222324252627282930313233343536373839404142434445464748495051[Category],$F$6,Table145678910121315161718192021222324252627282930313233343536373839404142434445464748495051[Cost Type],$A12)</f>
        <v>0</v>
      </c>
      <c r="G12" s="76">
        <f>SUMIFS(Table145678910121315161718192021222324252627282930313233343536373839404142434445464748495051[Submitted Cost],Table145678910121315161718192021222324252627282930313233343536373839404142434445464748495051[Category],$G$6,Table145678910121315161718192021222324252627282930313233343536373839404142434445464748495051[Cost Type],$A12)</f>
        <v>0</v>
      </c>
      <c r="H12" s="77">
        <f>SUMIFS(Table145678910121315161718192021222324252627282930313233343536373839404142434445464748495051[Submitted Cost],Table145678910121315161718192021222324252627282930313233343536373839404142434445464748495051[Category],$H$6,Table145678910121315161718192021222324252627282930313233343536373839404142434445464748495051[Cost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SUBTOTAL(109,Table145678910121315161718192021222324252627282930313233343536373839404142434445464748495051[Submitted Cost])</f>
        <v>0</v>
      </c>
      <c r="F63" s="34"/>
      <c r="G63" s="34"/>
      <c r="H63" s="35">
        <f>SUBTOTAL(109,Table145678910121315161718192021222324252627282930313233343536373839404142434445464748495051[Accepted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49222320-B43A-4B70-88D4-C681CECCEBBD}">
      <formula1>$A$8:$A$12</formula1>
    </dataValidation>
    <dataValidation type="list" allowBlank="1" showInputMessage="1" showErrorMessage="1" sqref="A20:A62" xr:uid="{2BC73F82-4C40-49E7-9A29-FC90F0537EA3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E7B8C7-510F-4432-8D37-181462FD4F9E}">
          <x14:formula1>
            <xm:f>Info!$G$1:$G$10</xm:f>
          </x14:formula1>
          <xm:sqref>G20:G62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378E-3096-4308-A72B-DABEA581E7F0}">
  <sheetPr codeName="Sheet55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SUMIFS(Table14567891012131516171819202122232425262728293031323334353637383940414243444546474849505152[Submitted Cost],Table14567891012131516171819202122232425262728293031323334353637383940414243444546474849505152[Category],$B$6,Table14567891012131516171819202122232425262728293031323334353637383940414243444546474849505152[Cost Type],$A8)</f>
        <v>0</v>
      </c>
      <c r="C8" s="76">
        <f>SUMIFS(Table14567891012131516171819202122232425262728293031323334353637383940414243444546474849505152[Submitted Cost],Table14567891012131516171819202122232425262728293031323334353637383940414243444546474849505152[Category],$C$6,Table14567891012131516171819202122232425262728293031323334353637383940414243444546474849505152[Cost Type],$A8)</f>
        <v>0</v>
      </c>
      <c r="D8" s="76">
        <f>SUMIFS(Table14567891012131516171819202122232425262728293031323334353637383940414243444546474849505152[Submitted Cost],Table14567891012131516171819202122232425262728293031323334353637383940414243444546474849505152[Category],$D$6,Table14567891012131516171819202122232425262728293031323334353637383940414243444546474849505152[Cost Type],$A8)</f>
        <v>0</v>
      </c>
      <c r="E8" s="76">
        <f>SUMIFS(Table14567891012131516171819202122232425262728293031323334353637383940414243444546474849505152[Submitted Cost],Table14567891012131516171819202122232425262728293031323334353637383940414243444546474849505152[Category],$E$6,Table14567891012131516171819202122232425262728293031323334353637383940414243444546474849505152[Cost Type],$A8)</f>
        <v>0</v>
      </c>
      <c r="F8" s="76">
        <f>SUMIFS(Table14567891012131516171819202122232425262728293031323334353637383940414243444546474849505152[Submitted Cost],Table14567891012131516171819202122232425262728293031323334353637383940414243444546474849505152[Category],$F$6,Table14567891012131516171819202122232425262728293031323334353637383940414243444546474849505152[Cost Type],$A8)</f>
        <v>0</v>
      </c>
      <c r="G8" s="76">
        <f>SUMIFS(Table14567891012131516171819202122232425262728293031323334353637383940414243444546474849505152[Submitted Cost],Table14567891012131516171819202122232425262728293031323334353637383940414243444546474849505152[Category],$G$6,Table14567891012131516171819202122232425262728293031323334353637383940414243444546474849505152[Cost Type],$A8)</f>
        <v>0</v>
      </c>
      <c r="H8" s="77">
        <f>SUMIFS(Table14567891012131516171819202122232425262728293031323334353637383940414243444546474849505152[Submitted Cost],Table14567891012131516171819202122232425262728293031323334353637383940414243444546474849505152[Category],$H$6,Table14567891012131516171819202122232425262728293031323334353637383940414243444546474849505152[Cost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SUMIFS(Table14567891012131516171819202122232425262728293031323334353637383940414243444546474849505152[Submitted Cost],Table14567891012131516171819202122232425262728293031323334353637383940414243444546474849505152[Category],$B$6,Table14567891012131516171819202122232425262728293031323334353637383940414243444546474849505152[Cost Type],$A9)</f>
        <v>0</v>
      </c>
      <c r="C9" s="76">
        <f>SUMIFS(Table14567891012131516171819202122232425262728293031323334353637383940414243444546474849505152[Submitted Cost],Table14567891012131516171819202122232425262728293031323334353637383940414243444546474849505152[Category],$C$6,Table14567891012131516171819202122232425262728293031323334353637383940414243444546474849505152[Cost Type],$A9)</f>
        <v>0</v>
      </c>
      <c r="D9" s="76">
        <f>SUMIFS(Table14567891012131516171819202122232425262728293031323334353637383940414243444546474849505152[Submitted Cost],Table14567891012131516171819202122232425262728293031323334353637383940414243444546474849505152[Category],$D$6,Table14567891012131516171819202122232425262728293031323334353637383940414243444546474849505152[Cost Type],$A9)</f>
        <v>0</v>
      </c>
      <c r="E9" s="76">
        <f>SUMIFS(Table14567891012131516171819202122232425262728293031323334353637383940414243444546474849505152[Submitted Cost],Table14567891012131516171819202122232425262728293031323334353637383940414243444546474849505152[Category],$E$6,Table14567891012131516171819202122232425262728293031323334353637383940414243444546474849505152[Cost Type],$A9)</f>
        <v>0</v>
      </c>
      <c r="F9" s="76">
        <f>SUMIFS(Table14567891012131516171819202122232425262728293031323334353637383940414243444546474849505152[Submitted Cost],Table14567891012131516171819202122232425262728293031323334353637383940414243444546474849505152[Category],$F$6,Table14567891012131516171819202122232425262728293031323334353637383940414243444546474849505152[Cost Type],$A9)</f>
        <v>0</v>
      </c>
      <c r="G9" s="76">
        <f>SUMIFS(Table14567891012131516171819202122232425262728293031323334353637383940414243444546474849505152[Submitted Cost],Table14567891012131516171819202122232425262728293031323334353637383940414243444546474849505152[Category],$G$6,Table14567891012131516171819202122232425262728293031323334353637383940414243444546474849505152[Cost Type],$A9)</f>
        <v>0</v>
      </c>
      <c r="H9" s="77">
        <f>SUMIFS(Table14567891012131516171819202122232425262728293031323334353637383940414243444546474849505152[Submitted Cost],Table14567891012131516171819202122232425262728293031323334353637383940414243444546474849505152[Category],$H$6,Table14567891012131516171819202122232425262728293031323334353637383940414243444546474849505152[Cost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SUMIFS(Table14567891012131516171819202122232425262728293031323334353637383940414243444546474849505152[Submitted Cost],Table14567891012131516171819202122232425262728293031323334353637383940414243444546474849505152[Category],$B$6,Table14567891012131516171819202122232425262728293031323334353637383940414243444546474849505152[Cost Type],$A10)</f>
        <v>0</v>
      </c>
      <c r="C10" s="76">
        <f>SUMIFS(Table14567891012131516171819202122232425262728293031323334353637383940414243444546474849505152[Submitted Cost],Table14567891012131516171819202122232425262728293031323334353637383940414243444546474849505152[Category],$C$6,Table14567891012131516171819202122232425262728293031323334353637383940414243444546474849505152[Cost Type],$A10)</f>
        <v>0</v>
      </c>
      <c r="D10" s="76">
        <f>SUMIFS(Table14567891012131516171819202122232425262728293031323334353637383940414243444546474849505152[Submitted Cost],Table14567891012131516171819202122232425262728293031323334353637383940414243444546474849505152[Category],$D$6,Table14567891012131516171819202122232425262728293031323334353637383940414243444546474849505152[Cost Type],$A10)</f>
        <v>0</v>
      </c>
      <c r="E10" s="76">
        <f>SUMIFS(Table14567891012131516171819202122232425262728293031323334353637383940414243444546474849505152[Submitted Cost],Table14567891012131516171819202122232425262728293031323334353637383940414243444546474849505152[Category],$E$6,Table14567891012131516171819202122232425262728293031323334353637383940414243444546474849505152[Cost Type],$A10)</f>
        <v>0</v>
      </c>
      <c r="F10" s="76">
        <f>SUMIFS(Table14567891012131516171819202122232425262728293031323334353637383940414243444546474849505152[Submitted Cost],Table14567891012131516171819202122232425262728293031323334353637383940414243444546474849505152[Category],$F$6,Table14567891012131516171819202122232425262728293031323334353637383940414243444546474849505152[Cost Type],$A10)</f>
        <v>0</v>
      </c>
      <c r="G10" s="76">
        <f>SUMIFS(Table14567891012131516171819202122232425262728293031323334353637383940414243444546474849505152[Submitted Cost],Table14567891012131516171819202122232425262728293031323334353637383940414243444546474849505152[Category],$G$6,Table14567891012131516171819202122232425262728293031323334353637383940414243444546474849505152[Cost Type],$A10)</f>
        <v>0</v>
      </c>
      <c r="H10" s="77">
        <f>SUMIFS(Table14567891012131516171819202122232425262728293031323334353637383940414243444546474849505152[Submitted Cost],Table14567891012131516171819202122232425262728293031323334353637383940414243444546474849505152[Category],$H$6,Table14567891012131516171819202122232425262728293031323334353637383940414243444546474849505152[Cost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SUMIFS(Table14567891012131516171819202122232425262728293031323334353637383940414243444546474849505152[Submitted Cost],Table14567891012131516171819202122232425262728293031323334353637383940414243444546474849505152[Category],$B$6,Table14567891012131516171819202122232425262728293031323334353637383940414243444546474849505152[Cost Type],$A11)</f>
        <v>0</v>
      </c>
      <c r="C11" s="76">
        <f>SUMIFS(Table14567891012131516171819202122232425262728293031323334353637383940414243444546474849505152[Submitted Cost],Table14567891012131516171819202122232425262728293031323334353637383940414243444546474849505152[Category],$C$6,Table14567891012131516171819202122232425262728293031323334353637383940414243444546474849505152[Cost Type],$A11)</f>
        <v>0</v>
      </c>
      <c r="D11" s="76">
        <f>SUMIFS(Table14567891012131516171819202122232425262728293031323334353637383940414243444546474849505152[Submitted Cost],Table14567891012131516171819202122232425262728293031323334353637383940414243444546474849505152[Category],$D$6,Table14567891012131516171819202122232425262728293031323334353637383940414243444546474849505152[Cost Type],$A11)</f>
        <v>0</v>
      </c>
      <c r="E11" s="76">
        <f>SUMIFS(Table14567891012131516171819202122232425262728293031323334353637383940414243444546474849505152[Submitted Cost],Table14567891012131516171819202122232425262728293031323334353637383940414243444546474849505152[Category],$E$6,Table14567891012131516171819202122232425262728293031323334353637383940414243444546474849505152[Cost Type],$A11)</f>
        <v>0</v>
      </c>
      <c r="F11" s="76">
        <f>SUMIFS(Table14567891012131516171819202122232425262728293031323334353637383940414243444546474849505152[Submitted Cost],Table14567891012131516171819202122232425262728293031323334353637383940414243444546474849505152[Category],$F$6,Table14567891012131516171819202122232425262728293031323334353637383940414243444546474849505152[Cost Type],$A11)</f>
        <v>0</v>
      </c>
      <c r="G11" s="76">
        <f>SUMIFS(Table14567891012131516171819202122232425262728293031323334353637383940414243444546474849505152[Submitted Cost],Table14567891012131516171819202122232425262728293031323334353637383940414243444546474849505152[Category],$G$6,Table14567891012131516171819202122232425262728293031323334353637383940414243444546474849505152[Cost Type],$A11)</f>
        <v>0</v>
      </c>
      <c r="H11" s="77">
        <f>SUMIFS(Table14567891012131516171819202122232425262728293031323334353637383940414243444546474849505152[Submitted Cost],Table14567891012131516171819202122232425262728293031323334353637383940414243444546474849505152[Category],$H$6,Table14567891012131516171819202122232425262728293031323334353637383940414243444546474849505152[Cost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SUMIFS(Table14567891012131516171819202122232425262728293031323334353637383940414243444546474849505152[Submitted Cost],Table14567891012131516171819202122232425262728293031323334353637383940414243444546474849505152[Category],$B$6,Table14567891012131516171819202122232425262728293031323334353637383940414243444546474849505152[Cost Type],$A12)</f>
        <v>0</v>
      </c>
      <c r="C12" s="76">
        <f>SUMIFS(Table14567891012131516171819202122232425262728293031323334353637383940414243444546474849505152[Submitted Cost],Table14567891012131516171819202122232425262728293031323334353637383940414243444546474849505152[Category],$C$6,Table14567891012131516171819202122232425262728293031323334353637383940414243444546474849505152[Cost Type],$A12)</f>
        <v>0</v>
      </c>
      <c r="D12" s="76">
        <f>SUMIFS(Table14567891012131516171819202122232425262728293031323334353637383940414243444546474849505152[Submitted Cost],Table14567891012131516171819202122232425262728293031323334353637383940414243444546474849505152[Category],$D$6,Table14567891012131516171819202122232425262728293031323334353637383940414243444546474849505152[Cost Type],$A12)</f>
        <v>0</v>
      </c>
      <c r="E12" s="76">
        <f>SUMIFS(Table14567891012131516171819202122232425262728293031323334353637383940414243444546474849505152[Submitted Cost],Table14567891012131516171819202122232425262728293031323334353637383940414243444546474849505152[Category],$E$6,Table14567891012131516171819202122232425262728293031323334353637383940414243444546474849505152[Cost Type],$A12)</f>
        <v>0</v>
      </c>
      <c r="F12" s="76">
        <f>SUMIFS(Table14567891012131516171819202122232425262728293031323334353637383940414243444546474849505152[Submitted Cost],Table14567891012131516171819202122232425262728293031323334353637383940414243444546474849505152[Category],$F$6,Table14567891012131516171819202122232425262728293031323334353637383940414243444546474849505152[Cost Type],$A12)</f>
        <v>0</v>
      </c>
      <c r="G12" s="76">
        <f>SUMIFS(Table14567891012131516171819202122232425262728293031323334353637383940414243444546474849505152[Submitted Cost],Table14567891012131516171819202122232425262728293031323334353637383940414243444546474849505152[Category],$G$6,Table14567891012131516171819202122232425262728293031323334353637383940414243444546474849505152[Cost Type],$A12)</f>
        <v>0</v>
      </c>
      <c r="H12" s="77">
        <f>SUMIFS(Table14567891012131516171819202122232425262728293031323334353637383940414243444546474849505152[Submitted Cost],Table14567891012131516171819202122232425262728293031323334353637383940414243444546474849505152[Category],$H$6,Table14567891012131516171819202122232425262728293031323334353637383940414243444546474849505152[Cost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SUBTOTAL(109,Table14567891012131516171819202122232425262728293031323334353637383940414243444546474849505152[Submitted Cost])</f>
        <v>0</v>
      </c>
      <c r="F63" s="34"/>
      <c r="G63" s="34"/>
      <c r="H63" s="35">
        <f>SUBTOTAL(109,Table14567891012131516171819202122232425262728293031323334353637383940414243444546474849505152[Accepted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ADF3FF4F-B9D9-4CF8-B177-10CB604C271D}">
      <formula1>$B$6:$H$6</formula1>
    </dataValidation>
    <dataValidation type="list" allowBlank="1" showInputMessage="1" showErrorMessage="1" sqref="B20:B62" xr:uid="{4BFC19DE-2EB5-44E6-9CDB-E22F9EE74D76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DBB6E-9349-4127-8D99-9AF683FD015E}">
          <x14:formula1>
            <xm:f>Info!$G$1:$G$10</xm:f>
          </x14:formula1>
          <xm:sqref>G20:G62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3056-8838-4C09-A74B-CB4A919CA4E9}">
  <sheetPr codeName="Sheet56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SUMIFS(Table1456789101213151617181920212223242526272829303132333435363738394041424344454647484950515253[Submitted Cost],Table1456789101213151617181920212223242526272829303132333435363738394041424344454647484950515253[Category],$B$6,Table1456789101213151617181920212223242526272829303132333435363738394041424344454647484950515253[Cost Type],$A8)</f>
        <v>0</v>
      </c>
      <c r="C8" s="76">
        <f>SUMIFS(Table1456789101213151617181920212223242526272829303132333435363738394041424344454647484950515253[Submitted Cost],Table1456789101213151617181920212223242526272829303132333435363738394041424344454647484950515253[Category],$C$6,Table1456789101213151617181920212223242526272829303132333435363738394041424344454647484950515253[Cost Type],$A8)</f>
        <v>0</v>
      </c>
      <c r="D8" s="76">
        <f>SUMIFS(Table1456789101213151617181920212223242526272829303132333435363738394041424344454647484950515253[Submitted Cost],Table1456789101213151617181920212223242526272829303132333435363738394041424344454647484950515253[Category],$D$6,Table1456789101213151617181920212223242526272829303132333435363738394041424344454647484950515253[Cost Type],$A8)</f>
        <v>0</v>
      </c>
      <c r="E8" s="76">
        <f>SUMIFS(Table1456789101213151617181920212223242526272829303132333435363738394041424344454647484950515253[Submitted Cost],Table1456789101213151617181920212223242526272829303132333435363738394041424344454647484950515253[Category],$E$6,Table1456789101213151617181920212223242526272829303132333435363738394041424344454647484950515253[Cost Type],$A8)</f>
        <v>0</v>
      </c>
      <c r="F8" s="76">
        <f>SUMIFS(Table1456789101213151617181920212223242526272829303132333435363738394041424344454647484950515253[Submitted Cost],Table1456789101213151617181920212223242526272829303132333435363738394041424344454647484950515253[Category],$F$6,Table1456789101213151617181920212223242526272829303132333435363738394041424344454647484950515253[Cost Type],$A8)</f>
        <v>0</v>
      </c>
      <c r="G8" s="76">
        <f>SUMIFS(Table1456789101213151617181920212223242526272829303132333435363738394041424344454647484950515253[Submitted Cost],Table1456789101213151617181920212223242526272829303132333435363738394041424344454647484950515253[Category],$G$6,Table1456789101213151617181920212223242526272829303132333435363738394041424344454647484950515253[Cost Type],$A8)</f>
        <v>0</v>
      </c>
      <c r="H8" s="77">
        <f>SUMIFS(Table1456789101213151617181920212223242526272829303132333435363738394041424344454647484950515253[Submitted Cost],Table1456789101213151617181920212223242526272829303132333435363738394041424344454647484950515253[Category],$H$6,Table1456789101213151617181920212223242526272829303132333435363738394041424344454647484950515253[Cost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SUMIFS(Table1456789101213151617181920212223242526272829303132333435363738394041424344454647484950515253[Submitted Cost],Table1456789101213151617181920212223242526272829303132333435363738394041424344454647484950515253[Category],$B$6,Table1456789101213151617181920212223242526272829303132333435363738394041424344454647484950515253[Cost Type],$A9)</f>
        <v>0</v>
      </c>
      <c r="C9" s="76">
        <f>SUMIFS(Table1456789101213151617181920212223242526272829303132333435363738394041424344454647484950515253[Submitted Cost],Table1456789101213151617181920212223242526272829303132333435363738394041424344454647484950515253[Category],$C$6,Table1456789101213151617181920212223242526272829303132333435363738394041424344454647484950515253[Cost Type],$A9)</f>
        <v>0</v>
      </c>
      <c r="D9" s="76">
        <f>SUMIFS(Table1456789101213151617181920212223242526272829303132333435363738394041424344454647484950515253[Submitted Cost],Table1456789101213151617181920212223242526272829303132333435363738394041424344454647484950515253[Category],$D$6,Table1456789101213151617181920212223242526272829303132333435363738394041424344454647484950515253[Cost Type],$A9)</f>
        <v>0</v>
      </c>
      <c r="E9" s="76">
        <f>SUMIFS(Table1456789101213151617181920212223242526272829303132333435363738394041424344454647484950515253[Submitted Cost],Table1456789101213151617181920212223242526272829303132333435363738394041424344454647484950515253[Category],$E$6,Table1456789101213151617181920212223242526272829303132333435363738394041424344454647484950515253[Cost Type],$A9)</f>
        <v>0</v>
      </c>
      <c r="F9" s="76">
        <f>SUMIFS(Table1456789101213151617181920212223242526272829303132333435363738394041424344454647484950515253[Submitted Cost],Table1456789101213151617181920212223242526272829303132333435363738394041424344454647484950515253[Category],$F$6,Table1456789101213151617181920212223242526272829303132333435363738394041424344454647484950515253[Cost Type],$A9)</f>
        <v>0</v>
      </c>
      <c r="G9" s="76">
        <f>SUMIFS(Table1456789101213151617181920212223242526272829303132333435363738394041424344454647484950515253[Submitted Cost],Table1456789101213151617181920212223242526272829303132333435363738394041424344454647484950515253[Category],$G$6,Table1456789101213151617181920212223242526272829303132333435363738394041424344454647484950515253[Cost Type],$A9)</f>
        <v>0</v>
      </c>
      <c r="H9" s="77">
        <f>SUMIFS(Table1456789101213151617181920212223242526272829303132333435363738394041424344454647484950515253[Submitted Cost],Table1456789101213151617181920212223242526272829303132333435363738394041424344454647484950515253[Category],$H$6,Table1456789101213151617181920212223242526272829303132333435363738394041424344454647484950515253[Cost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SUMIFS(Table1456789101213151617181920212223242526272829303132333435363738394041424344454647484950515253[Submitted Cost],Table1456789101213151617181920212223242526272829303132333435363738394041424344454647484950515253[Category],$B$6,Table1456789101213151617181920212223242526272829303132333435363738394041424344454647484950515253[Cost Type],$A10)</f>
        <v>0</v>
      </c>
      <c r="C10" s="76">
        <f>SUMIFS(Table1456789101213151617181920212223242526272829303132333435363738394041424344454647484950515253[Submitted Cost],Table1456789101213151617181920212223242526272829303132333435363738394041424344454647484950515253[Category],$C$6,Table1456789101213151617181920212223242526272829303132333435363738394041424344454647484950515253[Cost Type],$A10)</f>
        <v>0</v>
      </c>
      <c r="D10" s="76">
        <f>SUMIFS(Table1456789101213151617181920212223242526272829303132333435363738394041424344454647484950515253[Submitted Cost],Table1456789101213151617181920212223242526272829303132333435363738394041424344454647484950515253[Category],$D$6,Table1456789101213151617181920212223242526272829303132333435363738394041424344454647484950515253[Cost Type],$A10)</f>
        <v>0</v>
      </c>
      <c r="E10" s="76">
        <f>SUMIFS(Table1456789101213151617181920212223242526272829303132333435363738394041424344454647484950515253[Submitted Cost],Table1456789101213151617181920212223242526272829303132333435363738394041424344454647484950515253[Category],$E$6,Table1456789101213151617181920212223242526272829303132333435363738394041424344454647484950515253[Cost Type],$A10)</f>
        <v>0</v>
      </c>
      <c r="F10" s="76">
        <f>SUMIFS(Table1456789101213151617181920212223242526272829303132333435363738394041424344454647484950515253[Submitted Cost],Table1456789101213151617181920212223242526272829303132333435363738394041424344454647484950515253[Category],$F$6,Table1456789101213151617181920212223242526272829303132333435363738394041424344454647484950515253[Cost Type],$A10)</f>
        <v>0</v>
      </c>
      <c r="G10" s="76">
        <f>SUMIFS(Table1456789101213151617181920212223242526272829303132333435363738394041424344454647484950515253[Submitted Cost],Table1456789101213151617181920212223242526272829303132333435363738394041424344454647484950515253[Category],$G$6,Table1456789101213151617181920212223242526272829303132333435363738394041424344454647484950515253[Cost Type],$A10)</f>
        <v>0</v>
      </c>
      <c r="H10" s="77">
        <f>SUMIFS(Table1456789101213151617181920212223242526272829303132333435363738394041424344454647484950515253[Submitted Cost],Table1456789101213151617181920212223242526272829303132333435363738394041424344454647484950515253[Category],$H$6,Table1456789101213151617181920212223242526272829303132333435363738394041424344454647484950515253[Cost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SUMIFS(Table1456789101213151617181920212223242526272829303132333435363738394041424344454647484950515253[Submitted Cost],Table1456789101213151617181920212223242526272829303132333435363738394041424344454647484950515253[Category],$B$6,Table1456789101213151617181920212223242526272829303132333435363738394041424344454647484950515253[Cost Type],$A11)</f>
        <v>0</v>
      </c>
      <c r="C11" s="76">
        <f>SUMIFS(Table1456789101213151617181920212223242526272829303132333435363738394041424344454647484950515253[Submitted Cost],Table1456789101213151617181920212223242526272829303132333435363738394041424344454647484950515253[Category],$C$6,Table1456789101213151617181920212223242526272829303132333435363738394041424344454647484950515253[Cost Type],$A11)</f>
        <v>0</v>
      </c>
      <c r="D11" s="76">
        <f>SUMIFS(Table1456789101213151617181920212223242526272829303132333435363738394041424344454647484950515253[Submitted Cost],Table1456789101213151617181920212223242526272829303132333435363738394041424344454647484950515253[Category],$D$6,Table1456789101213151617181920212223242526272829303132333435363738394041424344454647484950515253[Cost Type],$A11)</f>
        <v>0</v>
      </c>
      <c r="E11" s="76">
        <f>SUMIFS(Table1456789101213151617181920212223242526272829303132333435363738394041424344454647484950515253[Submitted Cost],Table1456789101213151617181920212223242526272829303132333435363738394041424344454647484950515253[Category],$E$6,Table1456789101213151617181920212223242526272829303132333435363738394041424344454647484950515253[Cost Type],$A11)</f>
        <v>0</v>
      </c>
      <c r="F11" s="76">
        <f>SUMIFS(Table1456789101213151617181920212223242526272829303132333435363738394041424344454647484950515253[Submitted Cost],Table1456789101213151617181920212223242526272829303132333435363738394041424344454647484950515253[Category],$F$6,Table1456789101213151617181920212223242526272829303132333435363738394041424344454647484950515253[Cost Type],$A11)</f>
        <v>0</v>
      </c>
      <c r="G11" s="76">
        <f>SUMIFS(Table1456789101213151617181920212223242526272829303132333435363738394041424344454647484950515253[Submitted Cost],Table1456789101213151617181920212223242526272829303132333435363738394041424344454647484950515253[Category],$G$6,Table1456789101213151617181920212223242526272829303132333435363738394041424344454647484950515253[Cost Type],$A11)</f>
        <v>0</v>
      </c>
      <c r="H11" s="77">
        <f>SUMIFS(Table1456789101213151617181920212223242526272829303132333435363738394041424344454647484950515253[Submitted Cost],Table1456789101213151617181920212223242526272829303132333435363738394041424344454647484950515253[Category],$H$6,Table1456789101213151617181920212223242526272829303132333435363738394041424344454647484950515253[Cost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SUMIFS(Table1456789101213151617181920212223242526272829303132333435363738394041424344454647484950515253[Submitted Cost],Table1456789101213151617181920212223242526272829303132333435363738394041424344454647484950515253[Category],$B$6,Table1456789101213151617181920212223242526272829303132333435363738394041424344454647484950515253[Cost Type],$A12)</f>
        <v>0</v>
      </c>
      <c r="C12" s="76">
        <f>SUMIFS(Table1456789101213151617181920212223242526272829303132333435363738394041424344454647484950515253[Submitted Cost],Table1456789101213151617181920212223242526272829303132333435363738394041424344454647484950515253[Category],$C$6,Table1456789101213151617181920212223242526272829303132333435363738394041424344454647484950515253[Cost Type],$A12)</f>
        <v>0</v>
      </c>
      <c r="D12" s="76">
        <f>SUMIFS(Table1456789101213151617181920212223242526272829303132333435363738394041424344454647484950515253[Submitted Cost],Table1456789101213151617181920212223242526272829303132333435363738394041424344454647484950515253[Category],$D$6,Table1456789101213151617181920212223242526272829303132333435363738394041424344454647484950515253[Cost Type],$A12)</f>
        <v>0</v>
      </c>
      <c r="E12" s="76">
        <f>SUMIFS(Table1456789101213151617181920212223242526272829303132333435363738394041424344454647484950515253[Submitted Cost],Table1456789101213151617181920212223242526272829303132333435363738394041424344454647484950515253[Category],$E$6,Table1456789101213151617181920212223242526272829303132333435363738394041424344454647484950515253[Cost Type],$A12)</f>
        <v>0</v>
      </c>
      <c r="F12" s="76">
        <f>SUMIFS(Table1456789101213151617181920212223242526272829303132333435363738394041424344454647484950515253[Submitted Cost],Table1456789101213151617181920212223242526272829303132333435363738394041424344454647484950515253[Category],$F$6,Table1456789101213151617181920212223242526272829303132333435363738394041424344454647484950515253[Cost Type],$A12)</f>
        <v>0</v>
      </c>
      <c r="G12" s="76">
        <f>SUMIFS(Table1456789101213151617181920212223242526272829303132333435363738394041424344454647484950515253[Submitted Cost],Table1456789101213151617181920212223242526272829303132333435363738394041424344454647484950515253[Category],$G$6,Table1456789101213151617181920212223242526272829303132333435363738394041424344454647484950515253[Cost Type],$A12)</f>
        <v>0</v>
      </c>
      <c r="H12" s="77">
        <f>SUMIFS(Table1456789101213151617181920212223242526272829303132333435363738394041424344454647484950515253[Submitted Cost],Table1456789101213151617181920212223242526272829303132333435363738394041424344454647484950515253[Category],$H$6,Table1456789101213151617181920212223242526272829303132333435363738394041424344454647484950515253[Cost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SUBTOTAL(109,Table1456789101213151617181920212223242526272829303132333435363738394041424344454647484950515253[Submitted Cost])</f>
        <v>0</v>
      </c>
      <c r="F63" s="34"/>
      <c r="G63" s="34"/>
      <c r="H63" s="35">
        <f>SUBTOTAL(109,Table1456789101213151617181920212223242526272829303132333435363738394041424344454647484950515253[Accepted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B20:B62" xr:uid="{3B367408-B8DB-4AE8-8D7C-FD009513A835}">
      <formula1>$A$8:$A$12</formula1>
    </dataValidation>
    <dataValidation type="list" allowBlank="1" showInputMessage="1" showErrorMessage="1" sqref="A20:A62" xr:uid="{FF9E477F-27BC-4801-9C9F-D5B9295AEDF0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7DD819-DEC7-4599-9C37-35E28493900E}">
          <x14:formula1>
            <xm:f>Info!$G$1:$G$10</xm:f>
          </x14:formula1>
          <xm:sqref>G20:G62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35D3-6DB4-4614-A1A3-47C992E87968}">
  <sheetPr codeName="Sheet57">
    <pageSetUpPr fitToPage="1"/>
  </sheetPr>
  <dimension ref="A1:J64"/>
  <sheetViews>
    <sheetView showGridLines="0" zoomScale="85" zoomScaleNormal="85" workbookViewId="0">
      <selection activeCell="A44" sqref="A4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SUMIFS(Table145678910121315161718192021222324252627282930313233343536373839404142434445464748495051525354[Submitted Cost],Table145678910121315161718192021222324252627282930313233343536373839404142434445464748495051525354[Category],$B$6,Table145678910121315161718192021222324252627282930313233343536373839404142434445464748495051525354[Cost Type],$A8)</f>
        <v>0</v>
      </c>
      <c r="C8" s="76">
        <f>SUMIFS(Table145678910121315161718192021222324252627282930313233343536373839404142434445464748495051525354[Submitted Cost],Table145678910121315161718192021222324252627282930313233343536373839404142434445464748495051525354[Category],$C$6,Table145678910121315161718192021222324252627282930313233343536373839404142434445464748495051525354[Cost Type],$A8)</f>
        <v>0</v>
      </c>
      <c r="D8" s="76">
        <f>SUMIFS(Table145678910121315161718192021222324252627282930313233343536373839404142434445464748495051525354[Submitted Cost],Table145678910121315161718192021222324252627282930313233343536373839404142434445464748495051525354[Category],$D$6,Table145678910121315161718192021222324252627282930313233343536373839404142434445464748495051525354[Cost Type],$A8)</f>
        <v>0</v>
      </c>
      <c r="E8" s="76">
        <f>SUMIFS(Table145678910121315161718192021222324252627282930313233343536373839404142434445464748495051525354[Submitted Cost],Table145678910121315161718192021222324252627282930313233343536373839404142434445464748495051525354[Category],$E$6,Table145678910121315161718192021222324252627282930313233343536373839404142434445464748495051525354[Cost Type],$A8)</f>
        <v>0</v>
      </c>
      <c r="F8" s="76">
        <f>SUMIFS(Table145678910121315161718192021222324252627282930313233343536373839404142434445464748495051525354[Submitted Cost],Table145678910121315161718192021222324252627282930313233343536373839404142434445464748495051525354[Category],$F$6,Table145678910121315161718192021222324252627282930313233343536373839404142434445464748495051525354[Cost Type],$A8)</f>
        <v>0</v>
      </c>
      <c r="G8" s="76">
        <f>SUMIFS(Table145678910121315161718192021222324252627282930313233343536373839404142434445464748495051525354[Submitted Cost],Table145678910121315161718192021222324252627282930313233343536373839404142434445464748495051525354[Category],$G$6,Table145678910121315161718192021222324252627282930313233343536373839404142434445464748495051525354[Cost Type],$A8)</f>
        <v>0</v>
      </c>
      <c r="H8" s="77">
        <f>SUMIFS(Table145678910121315161718192021222324252627282930313233343536373839404142434445464748495051525354[Submitted Cost],Table145678910121315161718192021222324252627282930313233343536373839404142434445464748495051525354[Category],$H$6,Table145678910121315161718192021222324252627282930313233343536373839404142434445464748495051525354[Cost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SUMIFS(Table145678910121315161718192021222324252627282930313233343536373839404142434445464748495051525354[Submitted Cost],Table145678910121315161718192021222324252627282930313233343536373839404142434445464748495051525354[Category],$B$6,Table145678910121315161718192021222324252627282930313233343536373839404142434445464748495051525354[Cost Type],$A9)</f>
        <v>0</v>
      </c>
      <c r="C9" s="76">
        <f>SUMIFS(Table145678910121315161718192021222324252627282930313233343536373839404142434445464748495051525354[Submitted Cost],Table145678910121315161718192021222324252627282930313233343536373839404142434445464748495051525354[Category],$C$6,Table145678910121315161718192021222324252627282930313233343536373839404142434445464748495051525354[Cost Type],$A9)</f>
        <v>0</v>
      </c>
      <c r="D9" s="76">
        <f>SUMIFS(Table145678910121315161718192021222324252627282930313233343536373839404142434445464748495051525354[Submitted Cost],Table145678910121315161718192021222324252627282930313233343536373839404142434445464748495051525354[Category],$D$6,Table145678910121315161718192021222324252627282930313233343536373839404142434445464748495051525354[Cost Type],$A9)</f>
        <v>0</v>
      </c>
      <c r="E9" s="76">
        <f>SUMIFS(Table145678910121315161718192021222324252627282930313233343536373839404142434445464748495051525354[Submitted Cost],Table145678910121315161718192021222324252627282930313233343536373839404142434445464748495051525354[Category],$E$6,Table145678910121315161718192021222324252627282930313233343536373839404142434445464748495051525354[Cost Type],$A9)</f>
        <v>0</v>
      </c>
      <c r="F9" s="76">
        <f>SUMIFS(Table145678910121315161718192021222324252627282930313233343536373839404142434445464748495051525354[Submitted Cost],Table145678910121315161718192021222324252627282930313233343536373839404142434445464748495051525354[Category],$F$6,Table145678910121315161718192021222324252627282930313233343536373839404142434445464748495051525354[Cost Type],$A9)</f>
        <v>0</v>
      </c>
      <c r="G9" s="76">
        <f>SUMIFS(Table145678910121315161718192021222324252627282930313233343536373839404142434445464748495051525354[Submitted Cost],Table145678910121315161718192021222324252627282930313233343536373839404142434445464748495051525354[Category],$G$6,Table145678910121315161718192021222324252627282930313233343536373839404142434445464748495051525354[Cost Type],$A9)</f>
        <v>0</v>
      </c>
      <c r="H9" s="77">
        <f>SUMIFS(Table145678910121315161718192021222324252627282930313233343536373839404142434445464748495051525354[Submitted Cost],Table145678910121315161718192021222324252627282930313233343536373839404142434445464748495051525354[Category],$H$6,Table145678910121315161718192021222324252627282930313233343536373839404142434445464748495051525354[Cost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SUMIFS(Table145678910121315161718192021222324252627282930313233343536373839404142434445464748495051525354[Submitted Cost],Table145678910121315161718192021222324252627282930313233343536373839404142434445464748495051525354[Category],$B$6,Table145678910121315161718192021222324252627282930313233343536373839404142434445464748495051525354[Cost Type],$A10)</f>
        <v>0</v>
      </c>
      <c r="C10" s="76">
        <f>SUMIFS(Table145678910121315161718192021222324252627282930313233343536373839404142434445464748495051525354[Submitted Cost],Table145678910121315161718192021222324252627282930313233343536373839404142434445464748495051525354[Category],$C$6,Table145678910121315161718192021222324252627282930313233343536373839404142434445464748495051525354[Cost Type],$A10)</f>
        <v>0</v>
      </c>
      <c r="D10" s="76">
        <f>SUMIFS(Table145678910121315161718192021222324252627282930313233343536373839404142434445464748495051525354[Submitted Cost],Table145678910121315161718192021222324252627282930313233343536373839404142434445464748495051525354[Category],$D$6,Table145678910121315161718192021222324252627282930313233343536373839404142434445464748495051525354[Cost Type],$A10)</f>
        <v>0</v>
      </c>
      <c r="E10" s="76">
        <f>SUMIFS(Table145678910121315161718192021222324252627282930313233343536373839404142434445464748495051525354[Submitted Cost],Table145678910121315161718192021222324252627282930313233343536373839404142434445464748495051525354[Category],$E$6,Table145678910121315161718192021222324252627282930313233343536373839404142434445464748495051525354[Cost Type],$A10)</f>
        <v>0</v>
      </c>
      <c r="F10" s="76">
        <f>SUMIFS(Table145678910121315161718192021222324252627282930313233343536373839404142434445464748495051525354[Submitted Cost],Table145678910121315161718192021222324252627282930313233343536373839404142434445464748495051525354[Category],$F$6,Table145678910121315161718192021222324252627282930313233343536373839404142434445464748495051525354[Cost Type],$A10)</f>
        <v>0</v>
      </c>
      <c r="G10" s="76">
        <f>SUMIFS(Table145678910121315161718192021222324252627282930313233343536373839404142434445464748495051525354[Submitted Cost],Table145678910121315161718192021222324252627282930313233343536373839404142434445464748495051525354[Category],$G$6,Table145678910121315161718192021222324252627282930313233343536373839404142434445464748495051525354[Cost Type],$A10)</f>
        <v>0</v>
      </c>
      <c r="H10" s="77">
        <f>SUMIFS(Table145678910121315161718192021222324252627282930313233343536373839404142434445464748495051525354[Submitted Cost],Table145678910121315161718192021222324252627282930313233343536373839404142434445464748495051525354[Category],$H$6,Table145678910121315161718192021222324252627282930313233343536373839404142434445464748495051525354[Cost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SUMIFS(Table145678910121315161718192021222324252627282930313233343536373839404142434445464748495051525354[Submitted Cost],Table145678910121315161718192021222324252627282930313233343536373839404142434445464748495051525354[Category],$B$6,Table145678910121315161718192021222324252627282930313233343536373839404142434445464748495051525354[Cost Type],$A11)</f>
        <v>0</v>
      </c>
      <c r="C11" s="76">
        <f>SUMIFS(Table145678910121315161718192021222324252627282930313233343536373839404142434445464748495051525354[Submitted Cost],Table145678910121315161718192021222324252627282930313233343536373839404142434445464748495051525354[Category],$C$6,Table145678910121315161718192021222324252627282930313233343536373839404142434445464748495051525354[Cost Type],$A11)</f>
        <v>0</v>
      </c>
      <c r="D11" s="76">
        <f>SUMIFS(Table145678910121315161718192021222324252627282930313233343536373839404142434445464748495051525354[Submitted Cost],Table145678910121315161718192021222324252627282930313233343536373839404142434445464748495051525354[Category],$D$6,Table145678910121315161718192021222324252627282930313233343536373839404142434445464748495051525354[Cost Type],$A11)</f>
        <v>0</v>
      </c>
      <c r="E11" s="76">
        <f>SUMIFS(Table145678910121315161718192021222324252627282930313233343536373839404142434445464748495051525354[Submitted Cost],Table145678910121315161718192021222324252627282930313233343536373839404142434445464748495051525354[Category],$E$6,Table145678910121315161718192021222324252627282930313233343536373839404142434445464748495051525354[Cost Type],$A11)</f>
        <v>0</v>
      </c>
      <c r="F11" s="76">
        <f>SUMIFS(Table145678910121315161718192021222324252627282930313233343536373839404142434445464748495051525354[Submitted Cost],Table145678910121315161718192021222324252627282930313233343536373839404142434445464748495051525354[Category],$F$6,Table145678910121315161718192021222324252627282930313233343536373839404142434445464748495051525354[Cost Type],$A11)</f>
        <v>0</v>
      </c>
      <c r="G11" s="76">
        <f>SUMIFS(Table145678910121315161718192021222324252627282930313233343536373839404142434445464748495051525354[Submitted Cost],Table145678910121315161718192021222324252627282930313233343536373839404142434445464748495051525354[Category],$G$6,Table145678910121315161718192021222324252627282930313233343536373839404142434445464748495051525354[Cost Type],$A11)</f>
        <v>0</v>
      </c>
      <c r="H11" s="77">
        <f>SUMIFS(Table145678910121315161718192021222324252627282930313233343536373839404142434445464748495051525354[Submitted Cost],Table145678910121315161718192021222324252627282930313233343536373839404142434445464748495051525354[Category],$H$6,Table145678910121315161718192021222324252627282930313233343536373839404142434445464748495051525354[Cost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SUMIFS(Table145678910121315161718192021222324252627282930313233343536373839404142434445464748495051525354[Submitted Cost],Table145678910121315161718192021222324252627282930313233343536373839404142434445464748495051525354[Category],$B$6,Table145678910121315161718192021222324252627282930313233343536373839404142434445464748495051525354[Cost Type],$A12)</f>
        <v>0</v>
      </c>
      <c r="C12" s="76">
        <f>SUMIFS(Table145678910121315161718192021222324252627282930313233343536373839404142434445464748495051525354[Submitted Cost],Table145678910121315161718192021222324252627282930313233343536373839404142434445464748495051525354[Category],$C$6,Table145678910121315161718192021222324252627282930313233343536373839404142434445464748495051525354[Cost Type],$A12)</f>
        <v>0</v>
      </c>
      <c r="D12" s="76">
        <f>SUMIFS(Table145678910121315161718192021222324252627282930313233343536373839404142434445464748495051525354[Submitted Cost],Table145678910121315161718192021222324252627282930313233343536373839404142434445464748495051525354[Category],$D$6,Table145678910121315161718192021222324252627282930313233343536373839404142434445464748495051525354[Cost Type],$A12)</f>
        <v>0</v>
      </c>
      <c r="E12" s="76">
        <f>SUMIFS(Table145678910121315161718192021222324252627282930313233343536373839404142434445464748495051525354[Submitted Cost],Table145678910121315161718192021222324252627282930313233343536373839404142434445464748495051525354[Category],$E$6,Table145678910121315161718192021222324252627282930313233343536373839404142434445464748495051525354[Cost Type],$A12)</f>
        <v>0</v>
      </c>
      <c r="F12" s="76">
        <f>SUMIFS(Table145678910121315161718192021222324252627282930313233343536373839404142434445464748495051525354[Submitted Cost],Table145678910121315161718192021222324252627282930313233343536373839404142434445464748495051525354[Category],$F$6,Table145678910121315161718192021222324252627282930313233343536373839404142434445464748495051525354[Cost Type],$A12)</f>
        <v>0</v>
      </c>
      <c r="G12" s="76">
        <f>SUMIFS(Table145678910121315161718192021222324252627282930313233343536373839404142434445464748495051525354[Submitted Cost],Table145678910121315161718192021222324252627282930313233343536373839404142434445464748495051525354[Category],$G$6,Table145678910121315161718192021222324252627282930313233343536373839404142434445464748495051525354[Cost Type],$A12)</f>
        <v>0</v>
      </c>
      <c r="H12" s="77">
        <f>SUMIFS(Table145678910121315161718192021222324252627282930313233343536373839404142434445464748495051525354[Submitted Cost],Table145678910121315161718192021222324252627282930313233343536373839404142434445464748495051525354[Category],$H$6,Table145678910121315161718192021222324252627282930313233343536373839404142434445464748495051525354[Cost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SUBTOTAL(109,Table145678910121315161718192021222324252627282930313233343536373839404142434445464748495051525354[Submitted Cost])</f>
        <v>0</v>
      </c>
      <c r="F63" s="34"/>
      <c r="G63" s="34"/>
      <c r="H63" s="35">
        <f>SUBTOTAL(109,Table145678910121315161718192021222324252627282930313233343536373839404142434445464748495051525354[Accepted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B5D18EB0-1472-48E2-AF55-DAAB016022B4}">
      <formula1>$B$6:$H$6</formula1>
    </dataValidation>
    <dataValidation type="list" allowBlank="1" showInputMessage="1" showErrorMessage="1" sqref="B20:B62" xr:uid="{31657ADD-DECC-43C0-A446-A42CDB282A76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08E4FD-5B14-4D3C-BA1E-75C35C41DF19}">
          <x14:formula1>
            <xm:f>Info!$G$1:$G$10</xm:f>
          </x14:formula1>
          <xm:sqref>G20:G62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B0F0"/>
    <pageSetUpPr fitToPage="1"/>
  </sheetPr>
  <dimension ref="A1:I20"/>
  <sheetViews>
    <sheetView showGridLines="0" zoomScaleNormal="100" workbookViewId="0">
      <selection activeCell="B2" sqref="B2:D2"/>
    </sheetView>
  </sheetViews>
  <sheetFormatPr defaultColWidth="9.28515625" defaultRowHeight="15" x14ac:dyDescent="0.25"/>
  <cols>
    <col min="1" max="1" width="33.5703125" style="20" customWidth="1"/>
    <col min="2" max="9" width="19.28515625" style="20" bestFit="1" customWidth="1"/>
    <col min="10" max="16384" width="9.28515625" style="20"/>
  </cols>
  <sheetData>
    <row r="1" spans="1:9" ht="18.75" x14ac:dyDescent="0.3">
      <c r="A1" s="131" t="s">
        <v>124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5">
      <c r="A2" s="21" t="s">
        <v>191</v>
      </c>
      <c r="B2" s="132"/>
      <c r="C2" s="132"/>
      <c r="D2" s="132"/>
      <c r="E2" s="22"/>
      <c r="F2" s="21" t="s">
        <v>12</v>
      </c>
      <c r="G2" s="133"/>
      <c r="H2" s="133"/>
      <c r="I2" s="133"/>
    </row>
    <row r="3" spans="1:9" x14ac:dyDescent="0.25">
      <c r="A3" s="21" t="s">
        <v>193</v>
      </c>
      <c r="B3" s="132"/>
      <c r="C3" s="132"/>
      <c r="D3" s="132"/>
      <c r="E3" s="22"/>
      <c r="F3" s="21" t="s">
        <v>13</v>
      </c>
      <c r="G3" s="135"/>
      <c r="H3" s="135"/>
      <c r="I3" s="135"/>
    </row>
    <row r="4" spans="1:9" x14ac:dyDescent="0.25">
      <c r="A4" s="21" t="s">
        <v>1</v>
      </c>
      <c r="B4" s="133"/>
      <c r="C4" s="133"/>
      <c r="D4" s="133"/>
      <c r="E4" s="22"/>
      <c r="F4" s="21" t="s">
        <v>104</v>
      </c>
      <c r="G4" s="136"/>
      <c r="H4" s="133"/>
      <c r="I4" s="133"/>
    </row>
    <row r="5" spans="1:9" x14ac:dyDescent="0.25">
      <c r="A5" s="21" t="s">
        <v>2</v>
      </c>
      <c r="B5" s="134"/>
      <c r="C5" s="134"/>
      <c r="D5" s="134"/>
      <c r="E5" s="22"/>
    </row>
    <row r="6" spans="1:9" x14ac:dyDescent="0.25">
      <c r="B6" s="23" t="s">
        <v>102</v>
      </c>
      <c r="C6" s="130" t="s">
        <v>101</v>
      </c>
      <c r="D6" s="23" t="s">
        <v>103</v>
      </c>
      <c r="E6" s="22"/>
      <c r="F6" s="21" t="s">
        <v>106</v>
      </c>
      <c r="G6" s="9" t="e">
        <f>VLOOKUP(B3,Table2[[#All],[County]:[Threshold]],2,FALSE)</f>
        <v>#N/A</v>
      </c>
    </row>
    <row r="7" spans="1:9" x14ac:dyDescent="0.25">
      <c r="A7" s="21" t="s">
        <v>3</v>
      </c>
      <c r="B7" s="71"/>
      <c r="C7" s="130"/>
      <c r="D7" s="71"/>
      <c r="E7" s="24"/>
      <c r="F7" s="21" t="s">
        <v>31</v>
      </c>
      <c r="G7" s="6" t="e">
        <f>G6*Info!$A$2</f>
        <v>#N/A</v>
      </c>
      <c r="H7" s="7" t="e">
        <f>IF(G7&lt;I19,"MET","UNMET")</f>
        <v>#N/A</v>
      </c>
    </row>
    <row r="8" spans="1:9" s="51" customFormat="1" ht="18" customHeight="1" x14ac:dyDescent="0.25">
      <c r="A8" s="20"/>
      <c r="B8" s="24"/>
      <c r="C8" s="24"/>
      <c r="D8" s="24"/>
      <c r="E8" s="24"/>
      <c r="F8" s="21"/>
      <c r="G8"/>
      <c r="H8"/>
      <c r="I8" s="20"/>
    </row>
    <row r="9" spans="1:9" x14ac:dyDescent="0.25">
      <c r="A9" s="75" t="s">
        <v>156</v>
      </c>
      <c r="B9" s="74"/>
      <c r="C9" s="74"/>
      <c r="D9" s="74"/>
      <c r="E9" s="74"/>
      <c r="F9" s="74"/>
      <c r="G9" s="74"/>
      <c r="H9" s="74"/>
      <c r="I9" s="74"/>
    </row>
    <row r="10" spans="1:9" x14ac:dyDescent="0.25">
      <c r="B10" s="25" t="s">
        <v>6</v>
      </c>
      <c r="C10" s="25" t="s">
        <v>7</v>
      </c>
      <c r="D10" s="25" t="s">
        <v>200</v>
      </c>
      <c r="E10" s="25" t="s">
        <v>201</v>
      </c>
      <c r="F10" s="25" t="s">
        <v>202</v>
      </c>
      <c r="G10" s="25" t="s">
        <v>203</v>
      </c>
      <c r="H10" s="25" t="s">
        <v>204</v>
      </c>
      <c r="I10" s="25" t="s">
        <v>8</v>
      </c>
    </row>
    <row r="11" spans="1:9" x14ac:dyDescent="0.25">
      <c r="B11" s="25" t="s">
        <v>10</v>
      </c>
      <c r="C11" s="25" t="s">
        <v>10</v>
      </c>
      <c r="D11" s="25" t="s">
        <v>10</v>
      </c>
      <c r="E11" s="25" t="s">
        <v>10</v>
      </c>
      <c r="F11" s="25" t="s">
        <v>10</v>
      </c>
      <c r="G11" s="25" t="s">
        <v>10</v>
      </c>
      <c r="H11" s="25" t="s">
        <v>10</v>
      </c>
      <c r="I11" s="25" t="s">
        <v>10</v>
      </c>
    </row>
    <row r="12" spans="1:9" x14ac:dyDescent="0.25">
      <c r="A12" s="20" t="s">
        <v>114</v>
      </c>
      <c r="B12" s="18">
        <f>SUM(Entity1:Entity50!B8:B8)</f>
        <v>0</v>
      </c>
      <c r="C12" s="18">
        <f>SUM(Entity1:Entity50!C8:C8)</f>
        <v>0</v>
      </c>
      <c r="D12" s="18">
        <f>SUM(Entity1:Entity50!D8:D8)</f>
        <v>0</v>
      </c>
      <c r="E12" s="18">
        <f>SUM(Entity1:Entity50!E8:E8)</f>
        <v>0</v>
      </c>
      <c r="F12" s="18">
        <f>SUM(Entity1:Entity50!F8:F8)</f>
        <v>0</v>
      </c>
      <c r="G12" s="18">
        <f>SUM(Entity1:Entity50!G8:G8)</f>
        <v>0</v>
      </c>
      <c r="H12" s="18">
        <f>SUM(Entity1:Entity50!H8:H8)</f>
        <v>0</v>
      </c>
      <c r="I12" s="18">
        <f>SUM(B12:H12)</f>
        <v>0</v>
      </c>
    </row>
    <row r="13" spans="1:9" x14ac:dyDescent="0.25">
      <c r="A13" s="20" t="s">
        <v>115</v>
      </c>
      <c r="B13" s="18">
        <f>SUM(Entity1:Entity50!B9:B9)</f>
        <v>0</v>
      </c>
      <c r="C13" s="18">
        <f>SUM(Entity1:Entity50!C9:C9)</f>
        <v>0</v>
      </c>
      <c r="D13" s="18">
        <f>SUM(Entity1:Entity50!D9:D9)</f>
        <v>0</v>
      </c>
      <c r="E13" s="18">
        <f>SUM(Entity1:Entity50!E9:E9)</f>
        <v>0</v>
      </c>
      <c r="F13" s="18">
        <f>SUM(Entity1:Entity50!F9:F9)</f>
        <v>0</v>
      </c>
      <c r="G13" s="18">
        <f>SUM(Entity1:Entity50!G9:G9)</f>
        <v>0</v>
      </c>
      <c r="H13" s="18">
        <f>SUM(Entity1:Entity50!H9:H9)</f>
        <v>0</v>
      </c>
      <c r="I13" s="18">
        <f t="shared" ref="I13:I16" si="0">SUM(B13:H13)</f>
        <v>0</v>
      </c>
    </row>
    <row r="14" spans="1:9" x14ac:dyDescent="0.25">
      <c r="A14" s="20" t="s">
        <v>4</v>
      </c>
      <c r="B14" s="18">
        <f>SUM(Entity1:Entity50!B10:B10)</f>
        <v>0</v>
      </c>
      <c r="C14" s="18">
        <f>SUM(Entity1:Entity50!C10:C10)</f>
        <v>0</v>
      </c>
      <c r="D14" s="18">
        <f>SUM(Entity1:Entity50!D10:D10)</f>
        <v>0</v>
      </c>
      <c r="E14" s="18">
        <f>SUM(Entity1:Entity50!E10:E10)</f>
        <v>0</v>
      </c>
      <c r="F14" s="18">
        <f>SUM(Entity1:Entity50!F10:F10)</f>
        <v>0</v>
      </c>
      <c r="G14" s="18">
        <f>SUM(Entity1:Entity50!G10:G10)</f>
        <v>0</v>
      </c>
      <c r="H14" s="18">
        <f>SUM(Entity1:Entity50!H10:H10)</f>
        <v>0</v>
      </c>
      <c r="I14" s="18">
        <f t="shared" si="0"/>
        <v>0</v>
      </c>
    </row>
    <row r="15" spans="1:9" x14ac:dyDescent="0.25">
      <c r="A15" s="20" t="s">
        <v>116</v>
      </c>
      <c r="B15" s="18">
        <f>SUM(Entity1:Entity50!B11:B11)</f>
        <v>0</v>
      </c>
      <c r="C15" s="18">
        <f>SUM(Entity1:Entity50!C11:C11)</f>
        <v>0</v>
      </c>
      <c r="D15" s="18">
        <f>SUM(Entity1:Entity50!D11:D11)</f>
        <v>0</v>
      </c>
      <c r="E15" s="18">
        <f>SUM(Entity1:Entity50!E11:E11)</f>
        <v>0</v>
      </c>
      <c r="F15" s="18">
        <f>SUM(Entity1:Entity50!F11:F11)</f>
        <v>0</v>
      </c>
      <c r="G15" s="18">
        <f>SUM(Entity1:Entity50!G11:G11)</f>
        <v>0</v>
      </c>
      <c r="H15" s="18">
        <f>SUM(Entity1:Entity50!H11:H11)</f>
        <v>0</v>
      </c>
      <c r="I15" s="18">
        <f t="shared" si="0"/>
        <v>0</v>
      </c>
    </row>
    <row r="16" spans="1:9" x14ac:dyDescent="0.25">
      <c r="A16" s="20" t="s">
        <v>5</v>
      </c>
      <c r="B16" s="18">
        <f>SUM(Entity1:Entity50!B12:B12)</f>
        <v>0</v>
      </c>
      <c r="C16" s="18">
        <f>SUM(Entity1:Entity50!C12:C12)</f>
        <v>0</v>
      </c>
      <c r="D16" s="18">
        <f>SUM(Entity1:Entity50!D12:D12)</f>
        <v>0</v>
      </c>
      <c r="E16" s="18">
        <f>SUM(Entity1:Entity50!E12:E12)</f>
        <v>0</v>
      </c>
      <c r="F16" s="18">
        <f>SUM(Entity1:Entity50!F12:F12)</f>
        <v>0</v>
      </c>
      <c r="G16" s="18">
        <f>SUM(Entity1:Entity50!G12:G12)</f>
        <v>0</v>
      </c>
      <c r="H16" s="18">
        <f>SUM(Entity1:Entity50!H12:H12)</f>
        <v>0</v>
      </c>
      <c r="I16" s="18">
        <f t="shared" si="0"/>
        <v>0</v>
      </c>
    </row>
    <row r="17" spans="1:9" x14ac:dyDescent="0.25"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21" t="s">
        <v>11</v>
      </c>
      <c r="B18" s="18">
        <f t="shared" ref="B18:H18" si="1">SUM(B12:B16)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8">
        <f>SUM(B18:H18)</f>
        <v>0</v>
      </c>
    </row>
    <row r="19" spans="1:9" x14ac:dyDescent="0.25">
      <c r="A19" s="21" t="s">
        <v>8</v>
      </c>
      <c r="B19" s="18">
        <f t="shared" ref="B19:H19" si="2">SUM(B18:B18)</f>
        <v>0</v>
      </c>
      <c r="C19" s="18">
        <f t="shared" si="2"/>
        <v>0</v>
      </c>
      <c r="D19" s="18">
        <f t="shared" si="2"/>
        <v>0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18">
        <f t="shared" si="2"/>
        <v>0</v>
      </c>
      <c r="I19" s="18">
        <f>SUM(B19:H19)</f>
        <v>0</v>
      </c>
    </row>
    <row r="20" spans="1:9" x14ac:dyDescent="0.25">
      <c r="A20" s="26"/>
    </row>
  </sheetData>
  <sheetProtection selectLockedCells="1"/>
  <mergeCells count="9">
    <mergeCell ref="C6:C7"/>
    <mergeCell ref="A1:I1"/>
    <mergeCell ref="G2:I2"/>
    <mergeCell ref="B3:D3"/>
    <mergeCell ref="B4:D4"/>
    <mergeCell ref="B5:D5"/>
    <mergeCell ref="B2:D2"/>
    <mergeCell ref="G3:I3"/>
    <mergeCell ref="G4:I4"/>
  </mergeCells>
  <conditionalFormatting sqref="H7">
    <cfRule type="beginsWith" dxfId="1301" priority="1" operator="beginsWith" text="MET">
      <formula>LEFT(H7,LEN("MET"))="MET"</formula>
    </cfRule>
    <cfRule type="containsText" dxfId="1300" priority="2" operator="containsText" text="UNMET">
      <formula>NOT(ISERROR(SEARCH("UNMET",H7)))</formula>
    </cfRule>
  </conditionalFormatting>
  <dataValidations count="1">
    <dataValidation type="list" allowBlank="1" showInputMessage="1" showErrorMessage="1" sqref="B3:D3" xr:uid="{115214BF-75A4-485E-8517-EDF1C08B9E88}">
      <formula1>County</formula1>
    </dataValidation>
  </dataValidations>
  <pageMargins left="0" right="0" top="0.75" bottom="0.5" header="0.3" footer="0.3"/>
  <pageSetup scale="74" orientation="landscape" r:id="rId1"/>
  <headerFooter>
    <oddHeader>&amp;CSTATE AGENCY DISASTER COST REPORTING</oddHeader>
  </headerFooter>
  <ignoredErrors>
    <ignoredError sqref="H7" evalError="1"/>
    <ignoredError sqref="B17:D19 E17:I17 E19:H19 E18:H1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9"/>
    <pageSetUpPr fitToPage="1"/>
  </sheetPr>
  <dimension ref="A1:M56"/>
  <sheetViews>
    <sheetView zoomScale="106" zoomScaleNormal="106" workbookViewId="0">
      <selection activeCell="A5" sqref="A5:XFD5"/>
    </sheetView>
  </sheetViews>
  <sheetFormatPr defaultColWidth="9.28515625" defaultRowHeight="15" x14ac:dyDescent="0.25"/>
  <cols>
    <col min="1" max="1" width="4.42578125" style="27" customWidth="1"/>
    <col min="2" max="2" width="40.42578125" style="27" customWidth="1"/>
    <col min="3" max="3" width="23.7109375" style="27" customWidth="1"/>
    <col min="4" max="4" width="15.28515625" style="27" customWidth="1"/>
    <col min="5" max="5" width="28.7109375" style="27" customWidth="1"/>
    <col min="6" max="12" width="16.7109375" style="27" customWidth="1"/>
    <col min="13" max="13" width="18.7109375" style="31" customWidth="1"/>
    <col min="14" max="16384" width="9.28515625" style="27"/>
  </cols>
  <sheetData>
    <row r="1" spans="1:13" ht="18.75" customHeight="1" x14ac:dyDescent="0.3">
      <c r="A1" s="138" t="s">
        <v>108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/>
    </row>
    <row r="2" spans="1:13" s="28" customFormat="1" ht="12.75" customHeight="1" x14ac:dyDescent="0.2">
      <c r="A2" s="143" t="str">
        <f>IF(ISBLANK('Unconfirmed County Summary'!B2)," ",'Unconfirmed County Summary'!B2)</f>
        <v xml:space="preserve"> </v>
      </c>
      <c r="B2" s="143"/>
      <c r="C2" s="143"/>
      <c r="D2" s="143"/>
      <c r="E2" s="143"/>
      <c r="F2" s="143"/>
      <c r="G2" s="144" t="str">
        <f>IF(ISBLANK('Unconfirmed County Summary'!B3)," ",'Unconfirmed County Summary'!B3)</f>
        <v xml:space="preserve"> </v>
      </c>
      <c r="H2" s="144"/>
      <c r="I2" s="144"/>
      <c r="J2" s="144"/>
      <c r="K2" s="144"/>
      <c r="L2" s="144"/>
      <c r="M2" s="145"/>
    </row>
    <row r="3" spans="1:13" s="28" customFormat="1" ht="22.5" customHeight="1" x14ac:dyDescent="0.2">
      <c r="A3" s="148" t="s">
        <v>195</v>
      </c>
      <c r="B3" s="146" t="s">
        <v>194</v>
      </c>
      <c r="C3" s="140" t="s">
        <v>14</v>
      </c>
      <c r="D3" s="140" t="s">
        <v>109</v>
      </c>
      <c r="E3" s="5"/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141" t="s">
        <v>29</v>
      </c>
    </row>
    <row r="4" spans="1:13" s="28" customFormat="1" ht="26.25" customHeight="1" x14ac:dyDescent="0.2">
      <c r="A4" s="149"/>
      <c r="B4" s="147"/>
      <c r="C4" s="140"/>
      <c r="D4" s="140"/>
      <c r="E4" s="5" t="s">
        <v>111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27</v>
      </c>
      <c r="L4" s="10" t="s">
        <v>28</v>
      </c>
      <c r="M4" s="142"/>
    </row>
    <row r="5" spans="1:13" s="28" customFormat="1" ht="12.75" x14ac:dyDescent="0.2">
      <c r="A5" s="29">
        <v>1</v>
      </c>
      <c r="B5" s="11" t="str">
        <f>IF(ISBLANK(Entity1!$B$2)," ",Entity1!$B$2)</f>
        <v xml:space="preserve"> </v>
      </c>
      <c r="C5" s="12" t="str">
        <f>IF(ISBLANK(Entity1!$G$2)," ",Entity1!$G$2)</f>
        <v xml:space="preserve"> </v>
      </c>
      <c r="D5" s="13" t="str">
        <f>IF(ISBLANK(Entity1!$G$3)," ",Entity1!$G$3)</f>
        <v xml:space="preserve"> </v>
      </c>
      <c r="E5" s="13" t="str">
        <f>IF(ISBLANK(Entity1!$G$4)," ",Entity1!$G$4)</f>
        <v xml:space="preserve"> </v>
      </c>
      <c r="F5" s="14">
        <f>IF(ISBLANK(Entity1!$B$15),"",Entity1!$B$15)</f>
        <v>0</v>
      </c>
      <c r="G5" s="14">
        <f>IF(ISBLANK(Entity1!$C$15)," ",Entity1!$C$15)</f>
        <v>0</v>
      </c>
      <c r="H5" s="14">
        <f>IF(ISBLANK(Entity1!$D$15)," ",Entity1!$D$15)</f>
        <v>0</v>
      </c>
      <c r="I5" s="14">
        <f>IF(ISBLANK(Entity1!$E$15)," ",Entity1!$E$15)</f>
        <v>0</v>
      </c>
      <c r="J5" s="14">
        <f>IF(ISBLANK(Entity1!$F$15)," ",Entity1!$F$15)</f>
        <v>0</v>
      </c>
      <c r="K5" s="14">
        <f>IF(ISBLANK(Entity1!$G$15)," ",Entity1!$G$15)</f>
        <v>0</v>
      </c>
      <c r="L5" s="14">
        <f>IF(ISBLANK(Entity1!$H$15)," ",Entity1!$H$15)</f>
        <v>0</v>
      </c>
      <c r="M5" s="14">
        <f>SUM(F5:L5)</f>
        <v>0</v>
      </c>
    </row>
    <row r="6" spans="1:13" s="28" customFormat="1" ht="12.75" x14ac:dyDescent="0.2">
      <c r="A6" s="29">
        <v>2</v>
      </c>
      <c r="B6" s="11" t="str">
        <f>IF(ISBLANK(Entity2!$B$2)," ",Entity2!$B$2)</f>
        <v xml:space="preserve"> </v>
      </c>
      <c r="C6" s="12" t="str">
        <f>IF(ISBLANK(Entity2!$G$2)," ",Entity2!$G$2)</f>
        <v xml:space="preserve"> </v>
      </c>
      <c r="D6" s="13" t="str">
        <f>IF(ISBLANK(Entity2!$G$3)," ",Entity2!$G$3)</f>
        <v xml:space="preserve"> </v>
      </c>
      <c r="E6" s="13" t="str">
        <f>IF(ISBLANK(Entity2!$G$4)," ",Entity2!$G$4)</f>
        <v xml:space="preserve"> </v>
      </c>
      <c r="F6" s="14">
        <f>IF(ISBLANK(Entity2!$B$15),"",Entity2!$B$15)</f>
        <v>0</v>
      </c>
      <c r="G6" s="14">
        <f>IF(ISBLANK(Entity2!$C$15)," ",Entity2!$C$15)</f>
        <v>0</v>
      </c>
      <c r="H6" s="14">
        <f>IF(ISBLANK(Entity2!$D$15)," ",Entity2!$D$15)</f>
        <v>0</v>
      </c>
      <c r="I6" s="14">
        <f>IF(ISBLANK(Entity2!$E$15)," ",Entity2!$E$15)</f>
        <v>0</v>
      </c>
      <c r="J6" s="14">
        <f>IF(ISBLANK(Entity2!$F$15)," ",Entity2!$F$15)</f>
        <v>0</v>
      </c>
      <c r="K6" s="14">
        <f>IF(ISBLANK(Entity2!$G$15)," ",Entity2!$G$15)</f>
        <v>0</v>
      </c>
      <c r="L6" s="14">
        <f>IF(ISBLANK(Entity2!$H$15)," ",Entity2!$H$15)</f>
        <v>0</v>
      </c>
      <c r="M6" s="14">
        <f t="shared" ref="M6:M54" si="0">SUM(F6:L6)</f>
        <v>0</v>
      </c>
    </row>
    <row r="7" spans="1:13" s="28" customFormat="1" ht="12.75" x14ac:dyDescent="0.2">
      <c r="A7" s="29">
        <v>3</v>
      </c>
      <c r="B7" s="11" t="str">
        <f>IF(ISBLANK(Entity3!$B$2)," ",Entity3!$B$2)</f>
        <v xml:space="preserve"> </v>
      </c>
      <c r="C7" s="12" t="str">
        <f>IF(ISBLANK(Entity3!$G$2)," ",Entity3!$G$2)</f>
        <v xml:space="preserve"> </v>
      </c>
      <c r="D7" s="13" t="str">
        <f>IF(ISBLANK(Entity3!$G$3)," ",Entity3!$G$3)</f>
        <v xml:space="preserve"> </v>
      </c>
      <c r="E7" s="13" t="str">
        <f>IF(ISBLANK(Entity3!$G$4)," ",Entity3!$G$4)</f>
        <v xml:space="preserve"> </v>
      </c>
      <c r="F7" s="14">
        <f>IF(ISBLANK(Entity3!$B$15),"",Entity3!$B$15)</f>
        <v>0</v>
      </c>
      <c r="G7" s="14">
        <f>IF(ISBLANK(Entity3!$C$15)," ",Entity3!$C$15)</f>
        <v>0</v>
      </c>
      <c r="H7" s="14">
        <f>IF(ISBLANK(Entity3!$D$15)," ",Entity3!$D$15)</f>
        <v>0</v>
      </c>
      <c r="I7" s="14">
        <f>IF(ISBLANK(Entity3!$E$15)," ",Entity3!$E$15)</f>
        <v>0</v>
      </c>
      <c r="J7" s="14">
        <f>IF(ISBLANK(Entity3!$F$15)," ",Entity3!$F$15)</f>
        <v>0</v>
      </c>
      <c r="K7" s="14">
        <f>IF(ISBLANK(Entity3!$G$15)," ",Entity3!$G$15)</f>
        <v>0</v>
      </c>
      <c r="L7" s="14">
        <f>IF(ISBLANK(Entity3!$H$15)," ",Entity3!$H$15)</f>
        <v>0</v>
      </c>
      <c r="M7" s="14">
        <f t="shared" si="0"/>
        <v>0</v>
      </c>
    </row>
    <row r="8" spans="1:13" s="28" customFormat="1" ht="12.75" x14ac:dyDescent="0.2">
      <c r="A8" s="29">
        <v>4</v>
      </c>
      <c r="B8" s="11" t="str">
        <f>IF(ISBLANK(Entity4!$B$2)," ",Entity4!$B$2)</f>
        <v xml:space="preserve"> </v>
      </c>
      <c r="C8" s="12" t="str">
        <f>IF(ISBLANK(Entity4!$G$2)," ",Entity4!$G$2)</f>
        <v xml:space="preserve"> </v>
      </c>
      <c r="D8" s="13" t="str">
        <f>IF(ISBLANK(Entity4!$G$3)," ",Entity4!$G$3)</f>
        <v xml:space="preserve"> </v>
      </c>
      <c r="E8" s="13" t="str">
        <f>IF(ISBLANK(Entity4!$G$4)," ",Entity4!$G$4)</f>
        <v xml:space="preserve"> </v>
      </c>
      <c r="F8" s="14">
        <f>IF(ISBLANK(Entity4!$B$15),"",Entity4!$B$15)</f>
        <v>0</v>
      </c>
      <c r="G8" s="14">
        <f>IF(ISBLANK(Entity4!$C$15)," ",Entity4!$C$15)</f>
        <v>0</v>
      </c>
      <c r="H8" s="14">
        <f>IF(ISBLANK(Entity4!$D$15)," ",Entity4!$D$15)</f>
        <v>0</v>
      </c>
      <c r="I8" s="14">
        <f>IF(ISBLANK(Entity4!$E$15)," ",Entity4!$E$15)</f>
        <v>0</v>
      </c>
      <c r="J8" s="14">
        <f>IF(ISBLANK(Entity4!$F$15)," ",Entity4!$F$15)</f>
        <v>0</v>
      </c>
      <c r="K8" s="14">
        <f>IF(ISBLANK(Entity4!$G$15)," ",Entity4!$G$15)</f>
        <v>0</v>
      </c>
      <c r="L8" s="14">
        <f>IF(ISBLANK(Entity4!$H$15)," ",Entity4!$H$15)</f>
        <v>0</v>
      </c>
      <c r="M8" s="14">
        <f t="shared" si="0"/>
        <v>0</v>
      </c>
    </row>
    <row r="9" spans="1:13" s="28" customFormat="1" ht="12.75" x14ac:dyDescent="0.2">
      <c r="A9" s="29">
        <v>5</v>
      </c>
      <c r="B9" s="11" t="str">
        <f>IF(ISBLANK(Entity5!$B$2)," ",Entity5!$B$2)</f>
        <v xml:space="preserve"> </v>
      </c>
      <c r="C9" s="12" t="str">
        <f>IF(ISBLANK(Entity5!$G$2)," ",Entity5!$G$2)</f>
        <v xml:space="preserve"> </v>
      </c>
      <c r="D9" s="13" t="str">
        <f>IF(ISBLANK(Entity5!$G$3)," ",Entity5!$G$3)</f>
        <v xml:space="preserve"> </v>
      </c>
      <c r="E9" s="13" t="str">
        <f>IF(ISBLANK(Entity5!$G$4)," ",Entity5!$G$4)</f>
        <v xml:space="preserve"> </v>
      </c>
      <c r="F9" s="14">
        <f>IF(ISBLANK(Entity5!$B$15),"",Entity5!$B$15)</f>
        <v>0</v>
      </c>
      <c r="G9" s="14">
        <f>IF(ISBLANK(Entity5!$C$15)," ",Entity5!$C$15)</f>
        <v>0</v>
      </c>
      <c r="H9" s="14">
        <f>IF(ISBLANK(Entity5!$D$15)," ",Entity5!$D$15)</f>
        <v>0</v>
      </c>
      <c r="I9" s="14">
        <f>IF(ISBLANK(Entity5!$E$15)," ",Entity5!$E$15)</f>
        <v>0</v>
      </c>
      <c r="J9" s="14">
        <f>IF(ISBLANK(Entity5!$F$15)," ",Entity5!$F$15)</f>
        <v>0</v>
      </c>
      <c r="K9" s="14">
        <f>IF(ISBLANK(Entity5!$G$15)," ",Entity5!$G$15)</f>
        <v>0</v>
      </c>
      <c r="L9" s="14">
        <f>IF(ISBLANK(Entity5!$H$15)," ",Entity5!$H$15)</f>
        <v>0</v>
      </c>
      <c r="M9" s="14">
        <f t="shared" si="0"/>
        <v>0</v>
      </c>
    </row>
    <row r="10" spans="1:13" s="28" customFormat="1" ht="12.75" x14ac:dyDescent="0.2">
      <c r="A10" s="29">
        <v>6</v>
      </c>
      <c r="B10" s="11" t="str">
        <f>IF(ISBLANK(Entity6!$B$2)," ",Entity6!$B$2)</f>
        <v xml:space="preserve"> </v>
      </c>
      <c r="C10" s="12" t="str">
        <f>IF(ISBLANK(Entity6!$G$2)," ",Entity6!$G$2)</f>
        <v xml:space="preserve"> </v>
      </c>
      <c r="D10" s="13" t="str">
        <f>IF(ISBLANK(Entity6!$G$3)," ",Entity6!$G$3)</f>
        <v xml:space="preserve"> </v>
      </c>
      <c r="E10" s="13" t="str">
        <f>IF(ISBLANK(Entity6!$G$4)," ",Entity6!$G$4)</f>
        <v xml:space="preserve"> </v>
      </c>
      <c r="F10" s="14">
        <f>IF(ISBLANK(Entity6!$B$15),"",Entity6!$B$15)</f>
        <v>0</v>
      </c>
      <c r="G10" s="14">
        <f>IF(ISBLANK(Entity6!$C$15)," ",Entity6!$C$15)</f>
        <v>0</v>
      </c>
      <c r="H10" s="14">
        <f>IF(ISBLANK(Entity6!$D$15)," ",Entity6!$D$15)</f>
        <v>0</v>
      </c>
      <c r="I10" s="14">
        <f>IF(ISBLANK(Entity6!$E$15)," ",Entity6!$E$15)</f>
        <v>0</v>
      </c>
      <c r="J10" s="14">
        <f>IF(ISBLANK(Entity6!$F$15)," ",Entity6!$F$15)</f>
        <v>0</v>
      </c>
      <c r="K10" s="14">
        <f>IF(ISBLANK(Entity6!$G$15)," ",Entity6!$G$15)</f>
        <v>0</v>
      </c>
      <c r="L10" s="14">
        <f>IF(ISBLANK(Entity6!$H$15)," ",Entity6!$H$15)</f>
        <v>0</v>
      </c>
      <c r="M10" s="14">
        <f t="shared" si="0"/>
        <v>0</v>
      </c>
    </row>
    <row r="11" spans="1:13" s="28" customFormat="1" ht="12.75" x14ac:dyDescent="0.2">
      <c r="A11" s="29">
        <v>7</v>
      </c>
      <c r="B11" s="11" t="str">
        <f>IF(ISBLANK(Entity7!$B$2)," ",Entity7!$B$2)</f>
        <v xml:space="preserve"> </v>
      </c>
      <c r="C11" s="12" t="str">
        <f>IF(ISBLANK(Entity7!$G$2)," ",Entity7!$G$2)</f>
        <v xml:space="preserve"> </v>
      </c>
      <c r="D11" s="13" t="str">
        <f>IF(ISBLANK(Entity7!$G$3)," ",Entity7!$G$3)</f>
        <v xml:space="preserve"> </v>
      </c>
      <c r="E11" s="13" t="str">
        <f>IF(ISBLANK(Entity7!$G$4)," ",Entity7!$G$4)</f>
        <v xml:space="preserve"> </v>
      </c>
      <c r="F11" s="14">
        <f>IF(ISBLANK(Entity7!$B$15),"",Entity7!$B$15)</f>
        <v>0</v>
      </c>
      <c r="G11" s="14">
        <f>IF(ISBLANK(Entity7!$C$15)," ",Entity7!$C$15)</f>
        <v>0</v>
      </c>
      <c r="H11" s="14">
        <f>IF(ISBLANK(Entity7!$D$15)," ",Entity7!$D$15)</f>
        <v>0</v>
      </c>
      <c r="I11" s="14">
        <f>IF(ISBLANK(Entity7!$E$15)," ",Entity7!$E$15)</f>
        <v>0</v>
      </c>
      <c r="J11" s="14">
        <f>IF(ISBLANK(Entity7!$F$15)," ",Entity7!$F$15)</f>
        <v>0</v>
      </c>
      <c r="K11" s="14">
        <f>IF(ISBLANK(Entity7!$G$15)," ",Entity7!$G$15)</f>
        <v>0</v>
      </c>
      <c r="L11" s="14">
        <f>IF(ISBLANK(Entity7!$H$15)," ",Entity7!$H$15)</f>
        <v>0</v>
      </c>
      <c r="M11" s="14">
        <f t="shared" si="0"/>
        <v>0</v>
      </c>
    </row>
    <row r="12" spans="1:13" s="28" customFormat="1" ht="12.75" x14ac:dyDescent="0.2">
      <c r="A12" s="29">
        <v>8</v>
      </c>
      <c r="B12" s="11" t="str">
        <f>IF(ISBLANK(Entity8!$B$2)," ",Entity8!$B$2)</f>
        <v xml:space="preserve"> </v>
      </c>
      <c r="C12" s="12" t="str">
        <f>IF(ISBLANK(Entity8!$G$2)," ",Entity8!$G$2)</f>
        <v xml:space="preserve"> </v>
      </c>
      <c r="D12" s="13" t="str">
        <f>IF(ISBLANK(Entity8!$G$3)," ",Entity8!$G$3)</f>
        <v xml:space="preserve"> </v>
      </c>
      <c r="E12" s="13" t="str">
        <f>IF(ISBLANK(Entity8!$G$4)," ",Entity8!$G$4)</f>
        <v xml:space="preserve"> </v>
      </c>
      <c r="F12" s="14">
        <f>IF(ISBLANK(Entity8!$B$15),"",Entity8!$B$15)</f>
        <v>0</v>
      </c>
      <c r="G12" s="14">
        <f>IF(ISBLANK(Entity8!$C$15)," ",Entity8!$C$15)</f>
        <v>0</v>
      </c>
      <c r="H12" s="14">
        <f>IF(ISBLANK(Entity8!$D$15)," ",Entity8!$D$15)</f>
        <v>0</v>
      </c>
      <c r="I12" s="14">
        <f>IF(ISBLANK(Entity8!$E$15)," ",Entity8!$E$15)</f>
        <v>0</v>
      </c>
      <c r="J12" s="14">
        <f>IF(ISBLANK(Entity8!$F$15)," ",Entity8!$F$15)</f>
        <v>0</v>
      </c>
      <c r="K12" s="14">
        <f>IF(ISBLANK(Entity8!$G$15)," ",Entity8!$G$15)</f>
        <v>0</v>
      </c>
      <c r="L12" s="14">
        <f>IF(ISBLANK(Entity8!$H$15)," ",Entity8!$H$15)</f>
        <v>0</v>
      </c>
      <c r="M12" s="14">
        <f t="shared" si="0"/>
        <v>0</v>
      </c>
    </row>
    <row r="13" spans="1:13" s="28" customFormat="1" ht="12.75" x14ac:dyDescent="0.2">
      <c r="A13" s="29">
        <v>9</v>
      </c>
      <c r="B13" s="11" t="str">
        <f>IF(ISBLANK(Entity9!$B$2)," ",Entity9!$B$2)</f>
        <v xml:space="preserve"> </v>
      </c>
      <c r="C13" s="12" t="str">
        <f>IF(ISBLANK(Entity9!$G$2)," ",Entity9!$G$2)</f>
        <v xml:space="preserve"> </v>
      </c>
      <c r="D13" s="13" t="str">
        <f>IF(ISBLANK(Entity9!$G$3)," ",Entity9!$G$3)</f>
        <v xml:space="preserve"> </v>
      </c>
      <c r="E13" s="13" t="str">
        <f>IF(ISBLANK(Entity9!$G$4)," ",Entity9!$G$4)</f>
        <v xml:space="preserve"> </v>
      </c>
      <c r="F13" s="14">
        <f>IF(ISBLANK(Entity9!$B$15),"",Entity9!$B$15)</f>
        <v>0</v>
      </c>
      <c r="G13" s="14">
        <f>IF(ISBLANK(Entity9!$C$15)," ",Entity9!$C$15)</f>
        <v>0</v>
      </c>
      <c r="H13" s="14">
        <f>IF(ISBLANK(Entity9!$D$15)," ",Entity9!$D$15)</f>
        <v>0</v>
      </c>
      <c r="I13" s="14">
        <f>IF(ISBLANK(Entity9!$E$15)," ",Entity9!$E$15)</f>
        <v>0</v>
      </c>
      <c r="J13" s="14">
        <f>IF(ISBLANK(Entity9!$F$15)," ",Entity9!$F$15)</f>
        <v>0</v>
      </c>
      <c r="K13" s="14">
        <f>IF(ISBLANK(Entity9!$G$15)," ",Entity9!$G$15)</f>
        <v>0</v>
      </c>
      <c r="L13" s="14">
        <f>IF(ISBLANK(Entity9!$H$15)," ",Entity9!$H$15)</f>
        <v>0</v>
      </c>
      <c r="M13" s="14">
        <f t="shared" si="0"/>
        <v>0</v>
      </c>
    </row>
    <row r="14" spans="1:13" s="28" customFormat="1" ht="12.75" x14ac:dyDescent="0.2">
      <c r="A14" s="29">
        <v>10</v>
      </c>
      <c r="B14" s="11" t="str">
        <f>IF(ISBLANK(Entity10!$B$2)," ",Entity10!$B$2)</f>
        <v xml:space="preserve"> </v>
      </c>
      <c r="C14" s="12" t="str">
        <f>IF(ISBLANK(Entity10!$G$2)," ",Entity10!$G$2)</f>
        <v xml:space="preserve"> </v>
      </c>
      <c r="D14" s="13" t="str">
        <f>IF(ISBLANK(Entity10!$G$3)," ",Entity10!$G$3)</f>
        <v xml:space="preserve"> </v>
      </c>
      <c r="E14" s="13" t="str">
        <f>IF(ISBLANK(Entity10!$G$4)," ",Entity10!$G$4)</f>
        <v xml:space="preserve"> </v>
      </c>
      <c r="F14" s="14">
        <f>IF(ISBLANK(Entity10!$B$15),"",Entity10!$B$15)</f>
        <v>0</v>
      </c>
      <c r="G14" s="14">
        <f>IF(ISBLANK(Entity10!$C$15)," ",Entity10!$C$15)</f>
        <v>0</v>
      </c>
      <c r="H14" s="14">
        <f>IF(ISBLANK(Entity10!$D$15)," ",Entity10!$D$15)</f>
        <v>0</v>
      </c>
      <c r="I14" s="14">
        <f>IF(ISBLANK(Entity10!$E$15)," ",Entity10!$E$15)</f>
        <v>0</v>
      </c>
      <c r="J14" s="14">
        <f>IF(ISBLANK(Entity10!$F$15)," ",Entity10!$F$15)</f>
        <v>0</v>
      </c>
      <c r="K14" s="14">
        <f>IF(ISBLANK(Entity10!$G$15)," ",Entity10!$G$15)</f>
        <v>0</v>
      </c>
      <c r="L14" s="14">
        <f>IF(ISBLANK(Entity10!$H$15)," ",Entity10!$H$15)</f>
        <v>0</v>
      </c>
      <c r="M14" s="14">
        <f t="shared" si="0"/>
        <v>0</v>
      </c>
    </row>
    <row r="15" spans="1:13" s="28" customFormat="1" ht="12.75" x14ac:dyDescent="0.2">
      <c r="A15" s="29">
        <v>11</v>
      </c>
      <c r="B15" s="11" t="str">
        <f>IF(ISBLANK(Entity11!$B$2)," ",Entity11!$B$2)</f>
        <v xml:space="preserve"> </v>
      </c>
      <c r="C15" s="12" t="str">
        <f>IF(ISBLANK(Entity11!$G$2)," ",Entity11!$G$2)</f>
        <v xml:space="preserve"> </v>
      </c>
      <c r="D15" s="13" t="str">
        <f>IF(ISBLANK(Entity11!$G$3)," ",Entity11!$G$3)</f>
        <v xml:space="preserve"> </v>
      </c>
      <c r="E15" s="13" t="str">
        <f>IF(ISBLANK(Entity11!$G$4)," ",Entity11!$G$4)</f>
        <v xml:space="preserve"> </v>
      </c>
      <c r="F15" s="14">
        <f>IF(ISBLANK(Entity11!$B$15),"",Entity11!$B$15)</f>
        <v>0</v>
      </c>
      <c r="G15" s="14">
        <f>IF(ISBLANK(Entity11!$C$15)," ",Entity11!$C$15)</f>
        <v>0</v>
      </c>
      <c r="H15" s="14">
        <f>IF(ISBLANK(Entity11!$D$15)," ",Entity11!$D$15)</f>
        <v>0</v>
      </c>
      <c r="I15" s="14">
        <f>IF(ISBLANK(Entity11!$E$15)," ",Entity11!$E$15)</f>
        <v>0</v>
      </c>
      <c r="J15" s="14">
        <f>IF(ISBLANK(Entity11!$F$15)," ",Entity11!$F$15)</f>
        <v>0</v>
      </c>
      <c r="K15" s="14">
        <f>IF(ISBLANK(Entity11!$G$15)," ",Entity11!$G$15)</f>
        <v>0</v>
      </c>
      <c r="L15" s="14">
        <f>IF(ISBLANK(Entity11!$H$15)," ",Entity11!$H$15)</f>
        <v>0</v>
      </c>
      <c r="M15" s="14">
        <f t="shared" si="0"/>
        <v>0</v>
      </c>
    </row>
    <row r="16" spans="1:13" s="28" customFormat="1" ht="12.75" x14ac:dyDescent="0.2">
      <c r="A16" s="29">
        <v>12</v>
      </c>
      <c r="B16" s="11" t="str">
        <f>IF(ISBLANK(Entity12!$B$2)," ",Entity12!$B$2)</f>
        <v xml:space="preserve"> </v>
      </c>
      <c r="C16" s="12" t="str">
        <f>IF(ISBLANK(Entity12!$G$2)," ",Entity12!$G$2)</f>
        <v xml:space="preserve"> </v>
      </c>
      <c r="D16" s="13" t="str">
        <f>IF(ISBLANK(Entity12!$G$3)," ",Entity12!$G$3)</f>
        <v xml:space="preserve"> </v>
      </c>
      <c r="E16" s="13" t="str">
        <f>IF(ISBLANK(Entity12!$G$4)," ",Entity12!$G$4)</f>
        <v xml:space="preserve"> </v>
      </c>
      <c r="F16" s="14">
        <f>IF(ISBLANK(Entity12!$B$15),"",Entity12!$B$15)</f>
        <v>0</v>
      </c>
      <c r="G16" s="14">
        <f>IF(ISBLANK(Entity12!$C$15)," ",Entity12!$C$15)</f>
        <v>0</v>
      </c>
      <c r="H16" s="14">
        <f>IF(ISBLANK(Entity12!$D$15)," ",Entity12!$D$15)</f>
        <v>0</v>
      </c>
      <c r="I16" s="14">
        <f>IF(ISBLANK(Entity12!$E$15)," ",Entity12!$E$15)</f>
        <v>0</v>
      </c>
      <c r="J16" s="14">
        <f>IF(ISBLANK(Entity12!$F$15)," ",Entity12!$F$15)</f>
        <v>0</v>
      </c>
      <c r="K16" s="14">
        <f>IF(ISBLANK(Entity12!$G$15)," ",Entity12!$G$15)</f>
        <v>0</v>
      </c>
      <c r="L16" s="14">
        <f>IF(ISBLANK(Entity12!$H$15)," ",Entity12!$H$15)</f>
        <v>0</v>
      </c>
      <c r="M16" s="14">
        <f t="shared" si="0"/>
        <v>0</v>
      </c>
    </row>
    <row r="17" spans="1:13" s="28" customFormat="1" ht="12.75" x14ac:dyDescent="0.2">
      <c r="A17" s="29">
        <v>13</v>
      </c>
      <c r="B17" s="11" t="str">
        <f>IF(ISBLANK(Entity13!$B$2)," ",Entity13!$B$2)</f>
        <v xml:space="preserve"> </v>
      </c>
      <c r="C17" s="12" t="str">
        <f>IF(ISBLANK(Entity13!$G$2)," ",Entity13!$G$2)</f>
        <v xml:space="preserve"> </v>
      </c>
      <c r="D17" s="13" t="str">
        <f>IF(ISBLANK(Entity13!$G$3)," ",Entity13!$G$3)</f>
        <v xml:space="preserve"> </v>
      </c>
      <c r="E17" s="13" t="str">
        <f>IF(ISBLANK(Entity13!$G$4)," ",Entity13!$G$4)</f>
        <v xml:space="preserve"> </v>
      </c>
      <c r="F17" s="14">
        <f>IF(ISBLANK(Entity13!$B$15),"",Entity13!$B$15)</f>
        <v>0</v>
      </c>
      <c r="G17" s="14">
        <f>IF(ISBLANK(Entity13!$C$15)," ",Entity13!$C$15)</f>
        <v>0</v>
      </c>
      <c r="H17" s="14">
        <f>IF(ISBLANK(Entity13!$D$15)," ",Entity13!$D$15)</f>
        <v>0</v>
      </c>
      <c r="I17" s="14">
        <f>IF(ISBLANK(Entity13!$E$15)," ",Entity13!$E$15)</f>
        <v>0</v>
      </c>
      <c r="J17" s="14">
        <f>IF(ISBLANK(Entity13!$F$15)," ",Entity13!$F$15)</f>
        <v>0</v>
      </c>
      <c r="K17" s="14">
        <f>IF(ISBLANK(Entity13!$G$15)," ",Entity13!$G$15)</f>
        <v>0</v>
      </c>
      <c r="L17" s="14">
        <f>IF(ISBLANK(Entity13!$H$15)," ",Entity13!$H$15)</f>
        <v>0</v>
      </c>
      <c r="M17" s="14">
        <f t="shared" si="0"/>
        <v>0</v>
      </c>
    </row>
    <row r="18" spans="1:13" s="28" customFormat="1" ht="12.75" x14ac:dyDescent="0.2">
      <c r="A18" s="29">
        <v>14</v>
      </c>
      <c r="B18" s="11" t="str">
        <f>IF(ISBLANK(Entity14!$B$2)," ",Entity14!$B$2)</f>
        <v xml:space="preserve"> </v>
      </c>
      <c r="C18" s="12" t="str">
        <f>IF(ISBLANK(Entity14!$G$2)," ",Entity14!$G$2)</f>
        <v xml:space="preserve"> </v>
      </c>
      <c r="D18" s="13" t="str">
        <f>IF(ISBLANK(Entity14!$G$3)," ",Entity14!$G$3)</f>
        <v xml:space="preserve"> </v>
      </c>
      <c r="E18" s="13" t="str">
        <f>IF(ISBLANK(Entity14!$G$4)," ",Entity14!$G$4)</f>
        <v xml:space="preserve"> </v>
      </c>
      <c r="F18" s="14">
        <f>IF(ISBLANK(Entity14!$B$15),"",Entity14!$B$15)</f>
        <v>0</v>
      </c>
      <c r="G18" s="14">
        <f>IF(ISBLANK(Entity14!$C$15)," ",Entity14!$C$15)</f>
        <v>0</v>
      </c>
      <c r="H18" s="14">
        <f>IF(ISBLANK(Entity14!$D$15)," ",Entity14!$D$15)</f>
        <v>0</v>
      </c>
      <c r="I18" s="14">
        <f>IF(ISBLANK(Entity14!$E$15)," ",Entity14!$E$15)</f>
        <v>0</v>
      </c>
      <c r="J18" s="14">
        <f>IF(ISBLANK(Entity14!$F$15)," ",Entity14!$F$15)</f>
        <v>0</v>
      </c>
      <c r="K18" s="14">
        <f>IF(ISBLANK(Entity14!$G$15)," ",Entity14!$G$15)</f>
        <v>0</v>
      </c>
      <c r="L18" s="14">
        <f>IF(ISBLANK(Entity14!$H$15)," ",Entity14!$H$15)</f>
        <v>0</v>
      </c>
      <c r="M18" s="14">
        <f t="shared" si="0"/>
        <v>0</v>
      </c>
    </row>
    <row r="19" spans="1:13" s="28" customFormat="1" ht="12.75" x14ac:dyDescent="0.2">
      <c r="A19" s="29">
        <v>15</v>
      </c>
      <c r="B19" s="11" t="str">
        <f>IF(ISBLANK(Entity15!$B$2)," ",Entity15!$B$2)</f>
        <v xml:space="preserve"> </v>
      </c>
      <c r="C19" s="12" t="str">
        <f>IF(ISBLANK(Entity15!$G$2)," ",Entity15!$G$2)</f>
        <v xml:space="preserve"> </v>
      </c>
      <c r="D19" s="13" t="str">
        <f>IF(ISBLANK(Entity15!$G$3)," ",Entity15!$G$3)</f>
        <v xml:space="preserve"> </v>
      </c>
      <c r="E19" s="13" t="str">
        <f>IF(ISBLANK(Entity15!$G$4)," ",Entity15!$G$4)</f>
        <v xml:space="preserve"> </v>
      </c>
      <c r="F19" s="14">
        <f>IF(ISBLANK(Entity15!$B$15),"",Entity15!$B$15)</f>
        <v>0</v>
      </c>
      <c r="G19" s="14">
        <f>IF(ISBLANK(Entity15!$C$15)," ",Entity15!$C$15)</f>
        <v>0</v>
      </c>
      <c r="H19" s="14">
        <f>IF(ISBLANK(Entity15!$D$15)," ",Entity15!$D$15)</f>
        <v>0</v>
      </c>
      <c r="I19" s="14">
        <f>IF(ISBLANK(Entity15!$E$15)," ",Entity15!$E$15)</f>
        <v>0</v>
      </c>
      <c r="J19" s="14">
        <f>IF(ISBLANK(Entity15!$F$15)," ",Entity15!$F$15)</f>
        <v>0</v>
      </c>
      <c r="K19" s="14">
        <f>IF(ISBLANK(Entity15!$G$15)," ",Entity15!$G$15)</f>
        <v>0</v>
      </c>
      <c r="L19" s="14">
        <f>IF(ISBLANK(Entity15!$H$15)," ",Entity15!$H$15)</f>
        <v>0</v>
      </c>
      <c r="M19" s="14">
        <f t="shared" si="0"/>
        <v>0</v>
      </c>
    </row>
    <row r="20" spans="1:13" s="28" customFormat="1" ht="12.75" x14ac:dyDescent="0.2">
      <c r="A20" s="29">
        <v>16</v>
      </c>
      <c r="B20" s="11" t="str">
        <f>IF(ISBLANK(Entity16!$B$2)," ",Entity16!$B$2)</f>
        <v xml:space="preserve"> </v>
      </c>
      <c r="C20" s="12" t="str">
        <f>IF(ISBLANK(Entity16!$G$2)," ",Entity16!$G$2)</f>
        <v xml:space="preserve"> </v>
      </c>
      <c r="D20" s="13" t="str">
        <f>IF(ISBLANK(Entity16!$G$3)," ",Entity16!$G$3)</f>
        <v xml:space="preserve"> </v>
      </c>
      <c r="E20" s="13" t="str">
        <f>IF(ISBLANK(Entity16!$G$4)," ",Entity16!$G$4)</f>
        <v xml:space="preserve"> </v>
      </c>
      <c r="F20" s="14">
        <f>IF(ISBLANK(Entity16!$B$15),"",Entity16!$B$15)</f>
        <v>0</v>
      </c>
      <c r="G20" s="14">
        <f>IF(ISBLANK(Entity16!$C$15)," ",Entity16!$C$15)</f>
        <v>0</v>
      </c>
      <c r="H20" s="14">
        <f>IF(ISBLANK(Entity16!$D$15)," ",Entity16!$D$15)</f>
        <v>0</v>
      </c>
      <c r="I20" s="14">
        <f>IF(ISBLANK(Entity16!$E$15)," ",Entity16!$E$15)</f>
        <v>0</v>
      </c>
      <c r="J20" s="14">
        <f>IF(ISBLANK(Entity16!$F$15)," ",Entity16!$F$15)</f>
        <v>0</v>
      </c>
      <c r="K20" s="14">
        <f>IF(ISBLANK(Entity16!$G$15)," ",Entity16!$G$15)</f>
        <v>0</v>
      </c>
      <c r="L20" s="14">
        <f>IF(ISBLANK(Entity16!$H$15)," ",Entity16!$H$15)</f>
        <v>0</v>
      </c>
      <c r="M20" s="14">
        <f t="shared" si="0"/>
        <v>0</v>
      </c>
    </row>
    <row r="21" spans="1:13" s="28" customFormat="1" ht="12.75" x14ac:dyDescent="0.2">
      <c r="A21" s="29">
        <v>17</v>
      </c>
      <c r="B21" s="11" t="str">
        <f>IF(ISBLANK(Entity17!$B$2)," ",Entity17!$B$2)</f>
        <v xml:space="preserve"> </v>
      </c>
      <c r="C21" s="12" t="str">
        <f>IF(ISBLANK(Entity17!$G$2)," ",Entity17!$G$2)</f>
        <v xml:space="preserve"> </v>
      </c>
      <c r="D21" s="13" t="str">
        <f>IF(ISBLANK(Entity17!$G$3)," ",Entity17!$G$3)</f>
        <v xml:space="preserve"> </v>
      </c>
      <c r="E21" s="13" t="str">
        <f>IF(ISBLANK(Entity17!$G$4)," ",Entity17!$G$4)</f>
        <v xml:space="preserve"> </v>
      </c>
      <c r="F21" s="14">
        <f>IF(ISBLANK(Entity17!$B$15),"",Entity17!$B$15)</f>
        <v>0</v>
      </c>
      <c r="G21" s="14">
        <f>IF(ISBLANK(Entity17!$C$15)," ",Entity17!$C$15)</f>
        <v>0</v>
      </c>
      <c r="H21" s="14">
        <f>IF(ISBLANK(Entity17!$D$15)," ",Entity17!$D$15)</f>
        <v>0</v>
      </c>
      <c r="I21" s="14">
        <f>IF(ISBLANK(Entity17!$E$15)," ",Entity17!$E$15)</f>
        <v>0</v>
      </c>
      <c r="J21" s="14">
        <f>IF(ISBLANK(Entity17!$F$15)," ",Entity17!$F$15)</f>
        <v>0</v>
      </c>
      <c r="K21" s="14">
        <f>IF(ISBLANK(Entity17!$G$15)," ",Entity17!$G$15)</f>
        <v>0</v>
      </c>
      <c r="L21" s="14">
        <f>IF(ISBLANK(Entity17!$H$15)," ",Entity17!$H$15)</f>
        <v>0</v>
      </c>
      <c r="M21" s="14">
        <f t="shared" si="0"/>
        <v>0</v>
      </c>
    </row>
    <row r="22" spans="1:13" s="28" customFormat="1" ht="12.75" x14ac:dyDescent="0.2">
      <c r="A22" s="29">
        <v>18</v>
      </c>
      <c r="B22" s="11" t="str">
        <f>IF(ISBLANK(Entity18!$B$2)," ",Entity18!$B$2)</f>
        <v xml:space="preserve"> </v>
      </c>
      <c r="C22" s="12" t="str">
        <f>IF(ISBLANK(Entity18!$G$2)," ",Entity18!$G$2)</f>
        <v xml:space="preserve"> </v>
      </c>
      <c r="D22" s="13" t="str">
        <f>IF(ISBLANK(Entity18!$G$3)," ",Entity18!$G$3)</f>
        <v xml:space="preserve"> </v>
      </c>
      <c r="E22" s="13" t="str">
        <f>IF(ISBLANK(Entity18!$G$4)," ",Entity18!$G$4)</f>
        <v xml:space="preserve"> </v>
      </c>
      <c r="F22" s="14">
        <f>IF(ISBLANK(Entity18!$B$15),"",Entity18!$B$15)</f>
        <v>0</v>
      </c>
      <c r="G22" s="14">
        <f>IF(ISBLANK(Entity18!$C$15)," ",Entity18!$C$15)</f>
        <v>0</v>
      </c>
      <c r="H22" s="14">
        <f>IF(ISBLANK(Entity18!$D$15)," ",Entity18!$D$15)</f>
        <v>0</v>
      </c>
      <c r="I22" s="14">
        <f>IF(ISBLANK(Entity18!$E$15)," ",Entity18!$E$15)</f>
        <v>0</v>
      </c>
      <c r="J22" s="14">
        <f>IF(ISBLANK(Entity18!$F$15)," ",Entity18!$F$15)</f>
        <v>0</v>
      </c>
      <c r="K22" s="14">
        <f>IF(ISBLANK(Entity18!$G$15)," ",Entity18!$G$15)</f>
        <v>0</v>
      </c>
      <c r="L22" s="14">
        <f>IF(ISBLANK(Entity18!$H$15)," ",Entity18!$H$15)</f>
        <v>0</v>
      </c>
      <c r="M22" s="14">
        <f t="shared" si="0"/>
        <v>0</v>
      </c>
    </row>
    <row r="23" spans="1:13" s="28" customFormat="1" ht="12.75" x14ac:dyDescent="0.2">
      <c r="A23" s="29">
        <v>19</v>
      </c>
      <c r="B23" s="11" t="str">
        <f>IF(ISBLANK(Entity19!$B$2)," ",Entity19!$B$2)</f>
        <v xml:space="preserve"> </v>
      </c>
      <c r="C23" s="12" t="str">
        <f>IF(ISBLANK(Entity19!$G$2)," ",Entity19!$G$2)</f>
        <v xml:space="preserve"> </v>
      </c>
      <c r="D23" s="13" t="str">
        <f>IF(ISBLANK(Entity19!$G$3)," ",Entity19!$G$3)</f>
        <v xml:space="preserve"> </v>
      </c>
      <c r="E23" s="13" t="str">
        <f>IF(ISBLANK(Entity19!$G$4)," ",Entity19!$G$4)</f>
        <v xml:space="preserve"> </v>
      </c>
      <c r="F23" s="14">
        <f>IF(ISBLANK(Entity19!$B$15),"",Entity19!$B$15)</f>
        <v>0</v>
      </c>
      <c r="G23" s="14">
        <f>IF(ISBLANK(Entity19!$C$15)," ",Entity19!$C$15)</f>
        <v>0</v>
      </c>
      <c r="H23" s="14">
        <f>IF(ISBLANK(Entity19!$D$15)," ",Entity19!$D$15)</f>
        <v>0</v>
      </c>
      <c r="I23" s="14">
        <f>IF(ISBLANK(Entity19!$E$15)," ",Entity19!$E$15)</f>
        <v>0</v>
      </c>
      <c r="J23" s="14">
        <f>IF(ISBLANK(Entity19!$F$15)," ",Entity19!$F$15)</f>
        <v>0</v>
      </c>
      <c r="K23" s="14">
        <f>IF(ISBLANK(Entity19!$G$15)," ",Entity19!$G$15)</f>
        <v>0</v>
      </c>
      <c r="L23" s="14">
        <f>IF(ISBLANK(Entity19!$H$15)," ",Entity19!$H$15)</f>
        <v>0</v>
      </c>
      <c r="M23" s="14">
        <f t="shared" si="0"/>
        <v>0</v>
      </c>
    </row>
    <row r="24" spans="1:13" s="28" customFormat="1" ht="12.75" x14ac:dyDescent="0.2">
      <c r="A24" s="29">
        <v>20</v>
      </c>
      <c r="B24" s="11" t="str">
        <f>IF(ISBLANK(Entity20!$B$2)," ",Entity20!$B$2)</f>
        <v xml:space="preserve"> </v>
      </c>
      <c r="C24" s="12" t="str">
        <f>IF(ISBLANK(Entity20!$G$2)," ",Entity20!$G$2)</f>
        <v xml:space="preserve"> </v>
      </c>
      <c r="D24" s="13" t="str">
        <f>IF(ISBLANK(Entity20!$G$3)," ",Entity20!$G$3)</f>
        <v xml:space="preserve"> </v>
      </c>
      <c r="E24" s="13" t="str">
        <f>IF(ISBLANK(Entity20!$G$4)," ",Entity20!$G$4)</f>
        <v xml:space="preserve"> </v>
      </c>
      <c r="F24" s="14">
        <f>IF(ISBLANK(Entity20!$B$15),"",Entity20!$B$15)</f>
        <v>0</v>
      </c>
      <c r="G24" s="14">
        <f>IF(ISBLANK(Entity20!$C$15)," ",Entity20!$C$15)</f>
        <v>0</v>
      </c>
      <c r="H24" s="14">
        <f>IF(ISBLANK(Entity20!$D$15)," ",Entity20!$D$15)</f>
        <v>0</v>
      </c>
      <c r="I24" s="14">
        <f>IF(ISBLANK(Entity20!$E$15)," ",Entity20!$E$15)</f>
        <v>0</v>
      </c>
      <c r="J24" s="14">
        <f>IF(ISBLANK(Entity20!$F$15)," ",Entity20!$F$15)</f>
        <v>0</v>
      </c>
      <c r="K24" s="14">
        <f>IF(ISBLANK(Entity20!$G$15)," ",Entity20!$G$15)</f>
        <v>0</v>
      </c>
      <c r="L24" s="14">
        <f>IF(ISBLANK(Entity20!$H$15)," ",Entity20!$H$15)</f>
        <v>0</v>
      </c>
      <c r="M24" s="14">
        <f t="shared" si="0"/>
        <v>0</v>
      </c>
    </row>
    <row r="25" spans="1:13" s="28" customFormat="1" ht="12.75" x14ac:dyDescent="0.2">
      <c r="A25" s="29">
        <v>21</v>
      </c>
      <c r="B25" s="11" t="str">
        <f>IF(ISBLANK(Entity21!$B$2)," ",Entity21!$B$2)</f>
        <v xml:space="preserve"> </v>
      </c>
      <c r="C25" s="12" t="str">
        <f>IF(ISBLANK(Entity21!$G$2)," ",Entity21!$G$2)</f>
        <v xml:space="preserve"> </v>
      </c>
      <c r="D25" s="13" t="str">
        <f>IF(ISBLANK(Entity21!$G$3)," ",Entity21!$G$3)</f>
        <v xml:space="preserve"> </v>
      </c>
      <c r="E25" s="13" t="str">
        <f>IF(ISBLANK(Entity21!$G$4)," ",Entity21!$G$4)</f>
        <v xml:space="preserve"> </v>
      </c>
      <c r="F25" s="14">
        <f>IF(ISBLANK(Entity21!$B$15),"",Entity21!$B$15)</f>
        <v>0</v>
      </c>
      <c r="G25" s="14">
        <f>IF(ISBLANK(Entity21!$C$15)," ",Entity21!$C$15)</f>
        <v>0</v>
      </c>
      <c r="H25" s="14">
        <f>IF(ISBLANK(Entity21!$D$15)," ",Entity21!$D$15)</f>
        <v>0</v>
      </c>
      <c r="I25" s="14">
        <f>IF(ISBLANK(Entity21!$E$15)," ",Entity21!$E$15)</f>
        <v>0</v>
      </c>
      <c r="J25" s="14">
        <f>IF(ISBLANK(Entity21!$F$15)," ",Entity21!$F$15)</f>
        <v>0</v>
      </c>
      <c r="K25" s="14">
        <f>IF(ISBLANK(Entity21!$G$15)," ",Entity21!$G$15)</f>
        <v>0</v>
      </c>
      <c r="L25" s="14">
        <f>IF(ISBLANK(Entity21!$H$15)," ",Entity21!$H$15)</f>
        <v>0</v>
      </c>
      <c r="M25" s="14">
        <f t="shared" si="0"/>
        <v>0</v>
      </c>
    </row>
    <row r="26" spans="1:13" s="28" customFormat="1" ht="12.75" x14ac:dyDescent="0.2">
      <c r="A26" s="29">
        <v>22</v>
      </c>
      <c r="B26" s="11" t="str">
        <f>IF(ISBLANK(Entity22!$B$2)," ",Entity22!$B$2)</f>
        <v xml:space="preserve"> </v>
      </c>
      <c r="C26" s="12" t="str">
        <f>IF(ISBLANK(Entity22!$G$2)," ",Entity22!$G$2)</f>
        <v xml:space="preserve"> </v>
      </c>
      <c r="D26" s="13" t="str">
        <f>IF(ISBLANK(Entity22!$G$3)," ",Entity22!$G$3)</f>
        <v xml:space="preserve"> </v>
      </c>
      <c r="E26" s="13" t="str">
        <f>IF(ISBLANK(Entity22!$G$4)," ",Entity22!$G$4)</f>
        <v xml:space="preserve"> </v>
      </c>
      <c r="F26" s="14">
        <f>IF(ISBLANK(Entity22!$B$15),"",Entity22!$B$15)</f>
        <v>0</v>
      </c>
      <c r="G26" s="14">
        <f>IF(ISBLANK(Entity22!$C$15)," ",Entity22!$C$15)</f>
        <v>0</v>
      </c>
      <c r="H26" s="14">
        <f>IF(ISBLANK(Entity22!$D$15)," ",Entity22!$D$15)</f>
        <v>0</v>
      </c>
      <c r="I26" s="14">
        <f>IF(ISBLANK(Entity22!$E$15)," ",Entity22!$E$15)</f>
        <v>0</v>
      </c>
      <c r="J26" s="14">
        <f>IF(ISBLANK(Entity22!$F$15)," ",Entity22!$F$15)</f>
        <v>0</v>
      </c>
      <c r="K26" s="14">
        <f>IF(ISBLANK(Entity22!$G$15)," ",Entity22!$G$15)</f>
        <v>0</v>
      </c>
      <c r="L26" s="14">
        <f>IF(ISBLANK(Entity22!$H$15)," ",Entity22!$H$15)</f>
        <v>0</v>
      </c>
      <c r="M26" s="14">
        <f t="shared" si="0"/>
        <v>0</v>
      </c>
    </row>
    <row r="27" spans="1:13" s="28" customFormat="1" ht="12.75" x14ac:dyDescent="0.2">
      <c r="A27" s="29">
        <v>23</v>
      </c>
      <c r="B27" s="11" t="str">
        <f>IF(ISBLANK(Entity23!$B$2)," ",Entity23!$B$2)</f>
        <v xml:space="preserve"> </v>
      </c>
      <c r="C27" s="12" t="str">
        <f>IF(ISBLANK(Entity23!$G$2)," ",Entity23!$G$2)</f>
        <v xml:space="preserve"> </v>
      </c>
      <c r="D27" s="13" t="str">
        <f>IF(ISBLANK(Entity23!$G$3)," ",Entity23!$G$3)</f>
        <v xml:space="preserve"> </v>
      </c>
      <c r="E27" s="13" t="str">
        <f>IF(ISBLANK(Entity23!$G$4)," ",Entity23!$G$4)</f>
        <v xml:space="preserve"> </v>
      </c>
      <c r="F27" s="14">
        <f>IF(ISBLANK(Entity23!$B$15),"",Entity23!$B$15)</f>
        <v>0</v>
      </c>
      <c r="G27" s="14">
        <f>IF(ISBLANK(Entity23!$C$15)," ",Entity23!$C$15)</f>
        <v>0</v>
      </c>
      <c r="H27" s="14">
        <f>IF(ISBLANK(Entity23!$D$15)," ",Entity23!$D$15)</f>
        <v>0</v>
      </c>
      <c r="I27" s="14">
        <f>IF(ISBLANK(Entity23!$E$15)," ",Entity23!$E$15)</f>
        <v>0</v>
      </c>
      <c r="J27" s="14">
        <f>IF(ISBLANK(Entity23!$F$15)," ",Entity23!$F$15)</f>
        <v>0</v>
      </c>
      <c r="K27" s="14">
        <f>IF(ISBLANK(Entity23!$G$15)," ",Entity23!$G$15)</f>
        <v>0</v>
      </c>
      <c r="L27" s="14">
        <f>IF(ISBLANK(Entity23!$H$15)," ",Entity23!$H$15)</f>
        <v>0</v>
      </c>
      <c r="M27" s="14">
        <f t="shared" si="0"/>
        <v>0</v>
      </c>
    </row>
    <row r="28" spans="1:13" s="28" customFormat="1" ht="12.75" x14ac:dyDescent="0.2">
      <c r="A28" s="29">
        <v>24</v>
      </c>
      <c r="B28" s="11" t="str">
        <f>IF(ISBLANK(Entity24!$B$2)," ",Entity24!$B$2)</f>
        <v xml:space="preserve"> </v>
      </c>
      <c r="C28" s="12" t="str">
        <f>IF(ISBLANK(Entity24!$G$2)," ",Entity24!$G$2)</f>
        <v xml:space="preserve"> </v>
      </c>
      <c r="D28" s="13" t="str">
        <f>IF(ISBLANK(Entity24!$G$3)," ",Entity24!$G$3)</f>
        <v xml:space="preserve"> </v>
      </c>
      <c r="E28" s="13" t="str">
        <f>IF(ISBLANK(Entity24!$G$4)," ",Entity24!$G$4)</f>
        <v xml:space="preserve"> </v>
      </c>
      <c r="F28" s="14">
        <f>IF(ISBLANK(Entity24!$B$15),"",Entity24!$B$15)</f>
        <v>0</v>
      </c>
      <c r="G28" s="14">
        <f>IF(ISBLANK(Entity24!$C$15)," ",Entity24!$C$15)</f>
        <v>0</v>
      </c>
      <c r="H28" s="14">
        <f>IF(ISBLANK(Entity24!$D$15)," ",Entity24!$D$15)</f>
        <v>0</v>
      </c>
      <c r="I28" s="14">
        <f>IF(ISBLANK(Entity24!$E$15)," ",Entity24!$E$15)</f>
        <v>0</v>
      </c>
      <c r="J28" s="14">
        <f>IF(ISBLANK(Entity24!$F$15)," ",Entity24!$F$15)</f>
        <v>0</v>
      </c>
      <c r="K28" s="14">
        <f>IF(ISBLANK(Entity24!$G$15)," ",Entity24!$G$15)</f>
        <v>0</v>
      </c>
      <c r="L28" s="14">
        <f>IF(ISBLANK(Entity24!$H$15)," ",Entity24!$H$15)</f>
        <v>0</v>
      </c>
      <c r="M28" s="14">
        <f t="shared" si="0"/>
        <v>0</v>
      </c>
    </row>
    <row r="29" spans="1:13" s="28" customFormat="1" ht="12.75" x14ac:dyDescent="0.2">
      <c r="A29" s="29">
        <v>25</v>
      </c>
      <c r="B29" s="11" t="str">
        <f>IF(ISBLANK(Entity25!$B$2)," ",Entity25!$B$2)</f>
        <v xml:space="preserve"> </v>
      </c>
      <c r="C29" s="12" t="str">
        <f>IF(ISBLANK(Entity25!$G$2)," ",Entity25!$G$2)</f>
        <v xml:space="preserve"> </v>
      </c>
      <c r="D29" s="13" t="str">
        <f>IF(ISBLANK(Entity25!$G$3)," ",Entity25!$G$3)</f>
        <v xml:space="preserve"> </v>
      </c>
      <c r="E29" s="13" t="str">
        <f>IF(ISBLANK(Entity25!$G$4)," ",Entity25!$G$4)</f>
        <v xml:space="preserve"> </v>
      </c>
      <c r="F29" s="14">
        <f>IF(ISBLANK(Entity25!$B$15),"",Entity25!$B$15)</f>
        <v>0</v>
      </c>
      <c r="G29" s="14">
        <f>IF(ISBLANK(Entity25!$C$15)," ",Entity25!$C$15)</f>
        <v>0</v>
      </c>
      <c r="H29" s="14">
        <f>IF(ISBLANK(Entity25!$D$15)," ",Entity25!$D$15)</f>
        <v>0</v>
      </c>
      <c r="I29" s="14">
        <f>IF(ISBLANK(Entity25!$E$15)," ",Entity25!$E$15)</f>
        <v>0</v>
      </c>
      <c r="J29" s="14">
        <f>IF(ISBLANK(Entity25!$F$15)," ",Entity25!$F$15)</f>
        <v>0</v>
      </c>
      <c r="K29" s="14">
        <f>IF(ISBLANK(Entity25!$G$15)," ",Entity25!$G$15)</f>
        <v>0</v>
      </c>
      <c r="L29" s="14">
        <f>IF(ISBLANK(Entity25!$H$15)," ",Entity25!$H$15)</f>
        <v>0</v>
      </c>
      <c r="M29" s="14">
        <f t="shared" si="0"/>
        <v>0</v>
      </c>
    </row>
    <row r="30" spans="1:13" s="28" customFormat="1" ht="12.75" x14ac:dyDescent="0.2">
      <c r="A30" s="29">
        <v>26</v>
      </c>
      <c r="B30" s="11" t="str">
        <f>IF(ISBLANK(Entity26!$B$2)," ",Entity26!$B$2)</f>
        <v xml:space="preserve"> </v>
      </c>
      <c r="C30" s="12" t="str">
        <f>IF(ISBLANK(Entity26!$G$2)," ",Entity26!$G$2)</f>
        <v xml:space="preserve"> </v>
      </c>
      <c r="D30" s="13" t="str">
        <f>IF(ISBLANK(Entity26!$G$3)," ",Entity26!$G$3)</f>
        <v xml:space="preserve"> </v>
      </c>
      <c r="E30" s="13" t="str">
        <f>IF(ISBLANK(Entity26!$G$4)," ",Entity26!$G$4)</f>
        <v xml:space="preserve"> </v>
      </c>
      <c r="F30" s="14">
        <f>IF(ISBLANK(Entity26!$B$15),"",Entity26!$B$15)</f>
        <v>0</v>
      </c>
      <c r="G30" s="14">
        <f>IF(ISBLANK(Entity26!$C$15)," ",Entity26!$C$15)</f>
        <v>0</v>
      </c>
      <c r="H30" s="14">
        <f>IF(ISBLANK(Entity26!$D$15)," ",Entity26!$D$15)</f>
        <v>0</v>
      </c>
      <c r="I30" s="14">
        <f>IF(ISBLANK(Entity26!$E$15)," ",Entity26!$E$15)</f>
        <v>0</v>
      </c>
      <c r="J30" s="14">
        <f>IF(ISBLANK(Entity26!$F$15)," ",Entity26!$F$15)</f>
        <v>0</v>
      </c>
      <c r="K30" s="14">
        <f>IF(ISBLANK(Entity26!$G$15)," ",Entity26!$G$15)</f>
        <v>0</v>
      </c>
      <c r="L30" s="14">
        <f>IF(ISBLANK(Entity26!$H$15)," ",Entity26!$H$15)</f>
        <v>0</v>
      </c>
      <c r="M30" s="14">
        <f t="shared" si="0"/>
        <v>0</v>
      </c>
    </row>
    <row r="31" spans="1:13" s="28" customFormat="1" ht="12.75" x14ac:dyDescent="0.2">
      <c r="A31" s="29">
        <v>27</v>
      </c>
      <c r="B31" s="11" t="str">
        <f>IF(ISBLANK(Entity27!$B$2)," ",Entity27!$B$2)</f>
        <v xml:space="preserve"> </v>
      </c>
      <c r="C31" s="12" t="str">
        <f>IF(ISBLANK(Entity27!$G$2)," ",Entity27!$G$2)</f>
        <v xml:space="preserve"> </v>
      </c>
      <c r="D31" s="13" t="str">
        <f>IF(ISBLANK(Entity27!$G$3)," ",Entity27!$G$3)</f>
        <v xml:space="preserve"> </v>
      </c>
      <c r="E31" s="13" t="str">
        <f>IF(ISBLANK(Entity27!$G$4)," ",Entity27!$G$4)</f>
        <v xml:space="preserve"> </v>
      </c>
      <c r="F31" s="14">
        <f>IF(ISBLANK(Entity27!$B$15),"",Entity27!$B$15)</f>
        <v>0</v>
      </c>
      <c r="G31" s="14">
        <f>IF(ISBLANK(Entity27!$C$15)," ",Entity27!$C$15)</f>
        <v>0</v>
      </c>
      <c r="H31" s="14">
        <f>IF(ISBLANK(Entity27!$D$15)," ",Entity27!$D$15)</f>
        <v>0</v>
      </c>
      <c r="I31" s="14">
        <f>IF(ISBLANK(Entity27!$E$15)," ",Entity27!$E$15)</f>
        <v>0</v>
      </c>
      <c r="J31" s="14">
        <f>IF(ISBLANK(Entity27!$F$15)," ",Entity27!$F$15)</f>
        <v>0</v>
      </c>
      <c r="K31" s="14">
        <f>IF(ISBLANK(Entity27!$G$15)," ",Entity27!$G$15)</f>
        <v>0</v>
      </c>
      <c r="L31" s="14">
        <f>IF(ISBLANK(Entity27!$H$15)," ",Entity27!$H$15)</f>
        <v>0</v>
      </c>
      <c r="M31" s="14">
        <f t="shared" si="0"/>
        <v>0</v>
      </c>
    </row>
    <row r="32" spans="1:13" s="28" customFormat="1" ht="12.75" x14ac:dyDescent="0.2">
      <c r="A32" s="29">
        <v>28</v>
      </c>
      <c r="B32" s="11" t="str">
        <f>IF(ISBLANK(Entity28!$B$2)," ",Entity28!$B$2)</f>
        <v xml:space="preserve"> </v>
      </c>
      <c r="C32" s="12" t="str">
        <f>IF(ISBLANK(Entity28!$G$2)," ",Entity28!$G$2)</f>
        <v xml:space="preserve"> </v>
      </c>
      <c r="D32" s="13" t="str">
        <f>IF(ISBLANK(Entity28!$G$3)," ",Entity28!$G$3)</f>
        <v xml:space="preserve"> </v>
      </c>
      <c r="E32" s="13" t="str">
        <f>IF(ISBLANK(Entity28!$G$4)," ",Entity28!$G$4)</f>
        <v xml:space="preserve"> </v>
      </c>
      <c r="F32" s="14">
        <f>IF(ISBLANK(Entity28!$B$15),"",Entity28!$B$15)</f>
        <v>0</v>
      </c>
      <c r="G32" s="14">
        <f>IF(ISBLANK(Entity28!$C$15)," ",Entity28!$C$15)</f>
        <v>0</v>
      </c>
      <c r="H32" s="14">
        <f>IF(ISBLANK(Entity28!$D$15)," ",Entity28!$D$15)</f>
        <v>0</v>
      </c>
      <c r="I32" s="14">
        <f>IF(ISBLANK(Entity28!$E$15)," ",Entity28!$E$15)</f>
        <v>0</v>
      </c>
      <c r="J32" s="14">
        <f>IF(ISBLANK(Entity28!$F$15)," ",Entity28!$F$15)</f>
        <v>0</v>
      </c>
      <c r="K32" s="14">
        <f>IF(ISBLANK(Entity28!$G$15)," ",Entity28!$G$15)</f>
        <v>0</v>
      </c>
      <c r="L32" s="14">
        <f>IF(ISBLANK(Entity28!$H$15)," ",Entity28!$H$15)</f>
        <v>0</v>
      </c>
      <c r="M32" s="14">
        <f t="shared" si="0"/>
        <v>0</v>
      </c>
    </row>
    <row r="33" spans="1:13" ht="15" customHeight="1" x14ac:dyDescent="0.25">
      <c r="A33" s="29">
        <v>29</v>
      </c>
      <c r="B33" s="11" t="str">
        <f>IF(ISBLANK(Entity29!$B$2)," ",Entity29!$B$2)</f>
        <v xml:space="preserve"> </v>
      </c>
      <c r="C33" s="12" t="str">
        <f>IF(ISBLANK(Entity29!$G$2)," ",Entity29!$G$2)</f>
        <v xml:space="preserve"> </v>
      </c>
      <c r="D33" s="13" t="str">
        <f>IF(ISBLANK(Entity29!$G$3)," ",Entity29!$G$3)</f>
        <v xml:space="preserve"> </v>
      </c>
      <c r="E33" s="13" t="str">
        <f>IF(ISBLANK(Entity29!$G$4)," ",Entity29!$G$4)</f>
        <v xml:space="preserve"> </v>
      </c>
      <c r="F33" s="14">
        <f>IF(ISBLANK(Entity29!$B$15),"",Entity29!$B$15)</f>
        <v>0</v>
      </c>
      <c r="G33" s="14">
        <f>IF(ISBLANK(Entity29!$C$15)," ",Entity29!$C$15)</f>
        <v>0</v>
      </c>
      <c r="H33" s="14">
        <f>IF(ISBLANK(Entity29!$D$15)," ",Entity29!$D$15)</f>
        <v>0</v>
      </c>
      <c r="I33" s="14">
        <f>IF(ISBLANK(Entity29!$E$15)," ",Entity29!$E$15)</f>
        <v>0</v>
      </c>
      <c r="J33" s="14">
        <f>IF(ISBLANK(Entity29!$F$15)," ",Entity29!$F$15)</f>
        <v>0</v>
      </c>
      <c r="K33" s="14">
        <f>IF(ISBLANK(Entity29!$G$15)," ",Entity29!$G$15)</f>
        <v>0</v>
      </c>
      <c r="L33" s="14">
        <f>IF(ISBLANK(Entity29!$H$15)," ",Entity29!$H$15)</f>
        <v>0</v>
      </c>
      <c r="M33" s="14">
        <f t="shared" si="0"/>
        <v>0</v>
      </c>
    </row>
    <row r="34" spans="1:13" ht="15" customHeight="1" x14ac:dyDescent="0.25">
      <c r="A34" s="29">
        <v>30</v>
      </c>
      <c r="B34" s="11" t="str">
        <f>IF(ISBLANK(Entity30!$B$2)," ",Entity30!$B$2)</f>
        <v xml:space="preserve"> </v>
      </c>
      <c r="C34" s="12" t="str">
        <f>IF(ISBLANK(Entity30!$G$2)," ",Entity30!$G$2)</f>
        <v xml:space="preserve"> </v>
      </c>
      <c r="D34" s="13" t="str">
        <f>IF(ISBLANK(Entity30!$G$3)," ",Entity30!$G$3)</f>
        <v xml:space="preserve"> </v>
      </c>
      <c r="E34" s="13" t="str">
        <f>IF(ISBLANK(Entity30!$G$4)," ",Entity30!$G$4)</f>
        <v xml:space="preserve"> </v>
      </c>
      <c r="F34" s="14">
        <f>IF(ISBLANK(Entity30!$B$15),"",Entity30!$B$15)</f>
        <v>0</v>
      </c>
      <c r="G34" s="14">
        <f>IF(ISBLANK(Entity30!$C$15)," ",Entity30!$C$15)</f>
        <v>0</v>
      </c>
      <c r="H34" s="14">
        <f>IF(ISBLANK(Entity30!$D$15)," ",Entity30!$D$15)</f>
        <v>0</v>
      </c>
      <c r="I34" s="14">
        <f>IF(ISBLANK(Entity30!$E$15)," ",Entity30!$E$15)</f>
        <v>0</v>
      </c>
      <c r="J34" s="14">
        <f>IF(ISBLANK(Entity30!$F$15)," ",Entity30!$F$15)</f>
        <v>0</v>
      </c>
      <c r="K34" s="14">
        <f>IF(ISBLANK(Entity30!$G$15)," ",Entity30!$G$15)</f>
        <v>0</v>
      </c>
      <c r="L34" s="14">
        <f>IF(ISBLANK(Entity30!$H$15)," ",Entity30!$H$15)</f>
        <v>0</v>
      </c>
      <c r="M34" s="14">
        <f t="shared" si="0"/>
        <v>0</v>
      </c>
    </row>
    <row r="35" spans="1:13" ht="15" customHeight="1" x14ac:dyDescent="0.25">
      <c r="A35" s="29">
        <v>31</v>
      </c>
      <c r="B35" s="11" t="str">
        <f>IF(ISBLANK(Entity31!$B$2)," ",Entity31!$B$2)</f>
        <v xml:space="preserve"> </v>
      </c>
      <c r="C35" s="12" t="str">
        <f>IF(ISBLANK(Entity31!$G$2)," ",Entity31!$G$2)</f>
        <v xml:space="preserve"> </v>
      </c>
      <c r="D35" s="13" t="str">
        <f>IF(ISBLANK(Entity31!$G$3)," ",Entity31!$G$3)</f>
        <v xml:space="preserve"> </v>
      </c>
      <c r="E35" s="13" t="str">
        <f>IF(ISBLANK(Entity31!$G$4)," ",Entity31!$G$4)</f>
        <v xml:space="preserve"> </v>
      </c>
      <c r="F35" s="14">
        <f>IF(ISBLANK(Entity31!$B$15),"",Entity31!$B$15)</f>
        <v>0</v>
      </c>
      <c r="G35" s="14">
        <f>IF(ISBLANK(Entity31!$C$15)," ",Entity31!$C$15)</f>
        <v>0</v>
      </c>
      <c r="H35" s="14">
        <f>IF(ISBLANK(Entity31!$D$15)," ",Entity31!$D$15)</f>
        <v>0</v>
      </c>
      <c r="I35" s="14">
        <f>IF(ISBLANK(Entity31!$E$15)," ",Entity31!$E$15)</f>
        <v>0</v>
      </c>
      <c r="J35" s="14">
        <f>IF(ISBLANK(Entity31!$F$15)," ",Entity31!$F$15)</f>
        <v>0</v>
      </c>
      <c r="K35" s="14">
        <f>IF(ISBLANK(Entity31!$G$15)," ",Entity31!$G$15)</f>
        <v>0</v>
      </c>
      <c r="L35" s="14">
        <f>IF(ISBLANK(Entity31!$H$15)," ",Entity31!$H$15)</f>
        <v>0</v>
      </c>
      <c r="M35" s="14">
        <f t="shared" si="0"/>
        <v>0</v>
      </c>
    </row>
    <row r="36" spans="1:13" ht="15" customHeight="1" x14ac:dyDescent="0.25">
      <c r="A36" s="29">
        <v>32</v>
      </c>
      <c r="B36" s="11" t="str">
        <f>IF(ISBLANK(Entity32!$B$2)," ",Entity32!$B$2)</f>
        <v xml:space="preserve"> </v>
      </c>
      <c r="C36" s="12" t="str">
        <f>IF(ISBLANK(Entity32!$G$2)," ",Entity32!$G$2)</f>
        <v xml:space="preserve"> </v>
      </c>
      <c r="D36" s="13" t="str">
        <f>IF(ISBLANK(Entity32!$G$3)," ",Entity32!$G$3)</f>
        <v xml:space="preserve"> </v>
      </c>
      <c r="E36" s="13" t="str">
        <f>IF(ISBLANK(Entity32!$G$4)," ",Entity32!$G$4)</f>
        <v xml:space="preserve"> </v>
      </c>
      <c r="F36" s="14">
        <f>IF(ISBLANK(Entity32!$B$15),"",Entity32!$B$15)</f>
        <v>0</v>
      </c>
      <c r="G36" s="14">
        <f>IF(ISBLANK(Entity32!$C$15)," ",Entity32!$C$15)</f>
        <v>0</v>
      </c>
      <c r="H36" s="14">
        <f>IF(ISBLANK(Entity32!$D$15)," ",Entity32!$D$15)</f>
        <v>0</v>
      </c>
      <c r="I36" s="14">
        <f>IF(ISBLANK(Entity32!$E$15)," ",Entity32!$E$15)</f>
        <v>0</v>
      </c>
      <c r="J36" s="14">
        <f>IF(ISBLANK(Entity32!$F$15)," ",Entity32!$F$15)</f>
        <v>0</v>
      </c>
      <c r="K36" s="14">
        <f>IF(ISBLANK(Entity32!$G$15)," ",Entity32!$G$15)</f>
        <v>0</v>
      </c>
      <c r="L36" s="14">
        <f>IF(ISBLANK(Entity32!$H$15)," ",Entity32!$H$15)</f>
        <v>0</v>
      </c>
      <c r="M36" s="14">
        <f t="shared" si="0"/>
        <v>0</v>
      </c>
    </row>
    <row r="37" spans="1:13" ht="15" customHeight="1" x14ac:dyDescent="0.25">
      <c r="A37" s="29">
        <v>33</v>
      </c>
      <c r="B37" s="11" t="str">
        <f>IF(ISBLANK(Entity33!$B$2)," ",Entity33!$B$2)</f>
        <v xml:space="preserve"> </v>
      </c>
      <c r="C37" s="12" t="str">
        <f>IF(ISBLANK(Entity33!$G$2)," ",Entity33!$G$2)</f>
        <v xml:space="preserve"> </v>
      </c>
      <c r="D37" s="13" t="str">
        <f>IF(ISBLANK(Entity33!$G$3)," ",Entity33!$G$3)</f>
        <v xml:space="preserve"> </v>
      </c>
      <c r="E37" s="13" t="str">
        <f>IF(ISBLANK(Entity33!$G$4)," ",Entity33!$G$4)</f>
        <v xml:space="preserve"> </v>
      </c>
      <c r="F37" s="14">
        <f>IF(ISBLANK(Entity33!$B$15),"",Entity33!$B$15)</f>
        <v>0</v>
      </c>
      <c r="G37" s="14">
        <f>IF(ISBLANK(Entity33!$C$15)," ",Entity33!$C$15)</f>
        <v>0</v>
      </c>
      <c r="H37" s="14">
        <f>IF(ISBLANK(Entity33!$D$15)," ",Entity33!$D$15)</f>
        <v>0</v>
      </c>
      <c r="I37" s="14">
        <f>IF(ISBLANK(Entity33!$E$15)," ",Entity33!$E$15)</f>
        <v>0</v>
      </c>
      <c r="J37" s="14">
        <f>IF(ISBLANK(Entity33!$F$15)," ",Entity33!$F$15)</f>
        <v>0</v>
      </c>
      <c r="K37" s="14">
        <f>IF(ISBLANK(Entity33!$G$15)," ",Entity33!$G$15)</f>
        <v>0</v>
      </c>
      <c r="L37" s="14">
        <f>IF(ISBLANK(Entity33!$H$15)," ",Entity33!$H$15)</f>
        <v>0</v>
      </c>
      <c r="M37" s="14">
        <f t="shared" si="0"/>
        <v>0</v>
      </c>
    </row>
    <row r="38" spans="1:13" ht="15" customHeight="1" x14ac:dyDescent="0.25">
      <c r="A38" s="29">
        <v>34</v>
      </c>
      <c r="B38" s="11" t="str">
        <f>IF(ISBLANK(Entity34!$B$2)," ",Entity34!$B$2)</f>
        <v xml:space="preserve"> </v>
      </c>
      <c r="C38" s="12" t="str">
        <f>IF(ISBLANK(Entity34!$G$2)," ",Entity34!$G$2)</f>
        <v xml:space="preserve"> </v>
      </c>
      <c r="D38" s="13" t="str">
        <f>IF(ISBLANK(Entity34!$G$3)," ",Entity34!$G$3)</f>
        <v xml:space="preserve"> </v>
      </c>
      <c r="E38" s="13" t="str">
        <f>IF(ISBLANK(Entity34!$G$4)," ",Entity34!$G$4)</f>
        <v xml:space="preserve"> </v>
      </c>
      <c r="F38" s="14">
        <f>IF(ISBLANK(Entity34!$B$15),"",Entity34!$B$15)</f>
        <v>0</v>
      </c>
      <c r="G38" s="14">
        <f>IF(ISBLANK(Entity34!$C$15)," ",Entity34!$C$15)</f>
        <v>0</v>
      </c>
      <c r="H38" s="14">
        <f>IF(ISBLANK(Entity34!$D$15)," ",Entity34!$D$15)</f>
        <v>0</v>
      </c>
      <c r="I38" s="14">
        <f>IF(ISBLANK(Entity34!$E$15)," ",Entity34!$E$15)</f>
        <v>0</v>
      </c>
      <c r="J38" s="14">
        <f>IF(ISBLANK(Entity34!$F$15)," ",Entity34!$F$15)</f>
        <v>0</v>
      </c>
      <c r="K38" s="14">
        <f>IF(ISBLANK(Entity34!$G$15)," ",Entity34!$G$15)</f>
        <v>0</v>
      </c>
      <c r="L38" s="14">
        <f>IF(ISBLANK(Entity34!$H$15)," ",Entity34!$H$15)</f>
        <v>0</v>
      </c>
      <c r="M38" s="14">
        <f t="shared" si="0"/>
        <v>0</v>
      </c>
    </row>
    <row r="39" spans="1:13" ht="15" customHeight="1" x14ac:dyDescent="0.25">
      <c r="A39" s="29">
        <v>35</v>
      </c>
      <c r="B39" s="11" t="str">
        <f>IF(ISBLANK(Entity35!$B$2)," ",Entity35!$B$2)</f>
        <v xml:space="preserve"> </v>
      </c>
      <c r="C39" s="12" t="str">
        <f>IF(ISBLANK(Entity35!$G$2)," ",Entity35!$G$2)</f>
        <v xml:space="preserve"> </v>
      </c>
      <c r="D39" s="13" t="str">
        <f>IF(ISBLANK(Entity35!$G$3)," ",Entity35!$G$3)</f>
        <v xml:space="preserve"> </v>
      </c>
      <c r="E39" s="13" t="str">
        <f>IF(ISBLANK(Entity35!$G$4)," ",Entity35!$G$4)</f>
        <v xml:space="preserve"> </v>
      </c>
      <c r="F39" s="14">
        <f>IF(ISBLANK(Entity35!$B$15),"",Entity35!$B$15)</f>
        <v>0</v>
      </c>
      <c r="G39" s="14">
        <f>IF(ISBLANK(Entity35!$C$15)," ",Entity35!$C$15)</f>
        <v>0</v>
      </c>
      <c r="H39" s="14">
        <f>IF(ISBLANK(Entity35!$D$15)," ",Entity35!$D$15)</f>
        <v>0</v>
      </c>
      <c r="I39" s="14">
        <f>IF(ISBLANK(Entity35!$E$15)," ",Entity35!$E$15)</f>
        <v>0</v>
      </c>
      <c r="J39" s="14">
        <f>IF(ISBLANK(Entity35!$F$15)," ",Entity35!$F$15)</f>
        <v>0</v>
      </c>
      <c r="K39" s="14">
        <f>IF(ISBLANK(Entity35!$G$15)," ",Entity35!$G$15)</f>
        <v>0</v>
      </c>
      <c r="L39" s="14">
        <f>IF(ISBLANK(Entity35!$H$15)," ",Entity35!$H$15)</f>
        <v>0</v>
      </c>
      <c r="M39" s="14">
        <f t="shared" si="0"/>
        <v>0</v>
      </c>
    </row>
    <row r="40" spans="1:13" ht="15" customHeight="1" x14ac:dyDescent="0.25">
      <c r="A40" s="29">
        <v>36</v>
      </c>
      <c r="B40" s="11" t="str">
        <f>IF(ISBLANK(Entity36!$B$2)," ",Entity36!$B$2)</f>
        <v xml:space="preserve"> </v>
      </c>
      <c r="C40" s="12" t="str">
        <f>IF(ISBLANK(Entity36!$G$2)," ",Entity36!$G$2)</f>
        <v xml:space="preserve"> </v>
      </c>
      <c r="D40" s="13" t="str">
        <f>IF(ISBLANK(Entity36!$G$3)," ",Entity36!$G$3)</f>
        <v xml:space="preserve"> </v>
      </c>
      <c r="E40" s="13" t="str">
        <f>IF(ISBLANK(Entity36!$G$4)," ",Entity36!$G$4)</f>
        <v xml:space="preserve"> </v>
      </c>
      <c r="F40" s="14">
        <f>IF(ISBLANK(Entity36!$B$15),"",Entity36!$B$15)</f>
        <v>0</v>
      </c>
      <c r="G40" s="14">
        <f>IF(ISBLANK(Entity36!$C$15)," ",Entity36!$C$15)</f>
        <v>0</v>
      </c>
      <c r="H40" s="14">
        <f>IF(ISBLANK(Entity36!$D$15)," ",Entity36!$D$15)</f>
        <v>0</v>
      </c>
      <c r="I40" s="14">
        <f>IF(ISBLANK(Entity36!$E$15)," ",Entity36!$E$15)</f>
        <v>0</v>
      </c>
      <c r="J40" s="14">
        <f>IF(ISBLANK(Entity36!$F$15)," ",Entity36!$F$15)</f>
        <v>0</v>
      </c>
      <c r="K40" s="14">
        <f>IF(ISBLANK(Entity36!$G$15)," ",Entity36!$G$15)</f>
        <v>0</v>
      </c>
      <c r="L40" s="14">
        <f>IF(ISBLANK(Entity36!$H$15)," ",Entity36!$H$15)</f>
        <v>0</v>
      </c>
      <c r="M40" s="14">
        <f t="shared" si="0"/>
        <v>0</v>
      </c>
    </row>
    <row r="41" spans="1:13" ht="15" customHeight="1" x14ac:dyDescent="0.25">
      <c r="A41" s="29">
        <v>37</v>
      </c>
      <c r="B41" s="11" t="str">
        <f>IF(ISBLANK(Entity37!$B$2)," ",Entity37!$B$2)</f>
        <v xml:space="preserve"> </v>
      </c>
      <c r="C41" s="12" t="str">
        <f>IF(ISBLANK(Entity37!$G$2)," ",Entity37!$G$2)</f>
        <v xml:space="preserve"> </v>
      </c>
      <c r="D41" s="13" t="str">
        <f>IF(ISBLANK(Entity37!$G$3)," ",Entity37!$G$3)</f>
        <v xml:space="preserve"> </v>
      </c>
      <c r="E41" s="13" t="str">
        <f>IF(ISBLANK(Entity37!$G$4)," ",Entity37!$G$4)</f>
        <v xml:space="preserve"> </v>
      </c>
      <c r="F41" s="14">
        <f>IF(ISBLANK(Entity37!$B$15),"",Entity37!$B$15)</f>
        <v>0</v>
      </c>
      <c r="G41" s="14">
        <f>IF(ISBLANK(Entity37!$C$15)," ",Entity37!$C$15)</f>
        <v>0</v>
      </c>
      <c r="H41" s="14">
        <f>IF(ISBLANK(Entity37!$D$15)," ",Entity37!$D$15)</f>
        <v>0</v>
      </c>
      <c r="I41" s="14">
        <f>IF(ISBLANK(Entity37!$E$15)," ",Entity37!$E$15)</f>
        <v>0</v>
      </c>
      <c r="J41" s="14">
        <f>IF(ISBLANK(Entity37!$F$15)," ",Entity37!$F$15)</f>
        <v>0</v>
      </c>
      <c r="K41" s="14">
        <f>IF(ISBLANK(Entity37!$G$15)," ",Entity37!$G$15)</f>
        <v>0</v>
      </c>
      <c r="L41" s="14">
        <f>IF(ISBLANK(Entity37!$H$15)," ",Entity37!$H$15)</f>
        <v>0</v>
      </c>
      <c r="M41" s="14">
        <f t="shared" si="0"/>
        <v>0</v>
      </c>
    </row>
    <row r="42" spans="1:13" ht="15" customHeight="1" x14ac:dyDescent="0.25">
      <c r="A42" s="29">
        <v>38</v>
      </c>
      <c r="B42" s="11" t="str">
        <f>IF(ISBLANK(Entity38!$B$2)," ",Entity38!$B$2)</f>
        <v xml:space="preserve"> </v>
      </c>
      <c r="C42" s="12" t="str">
        <f>IF(ISBLANK(Entity38!$G$2)," ",Entity38!$G$2)</f>
        <v xml:space="preserve"> </v>
      </c>
      <c r="D42" s="13" t="str">
        <f>IF(ISBLANK(Entity38!$G$3)," ",Entity38!$G$3)</f>
        <v xml:space="preserve"> </v>
      </c>
      <c r="E42" s="13" t="str">
        <f>IF(ISBLANK(Entity38!$G$4)," ",Entity38!$G$4)</f>
        <v xml:space="preserve"> </v>
      </c>
      <c r="F42" s="14">
        <f>IF(ISBLANK(Entity38!$B$15),"",Entity38!$B$15)</f>
        <v>0</v>
      </c>
      <c r="G42" s="14">
        <f>IF(ISBLANK(Entity38!$C$15)," ",Entity38!$C$15)</f>
        <v>0</v>
      </c>
      <c r="H42" s="14">
        <f>IF(ISBLANK(Entity38!$D$15)," ",Entity38!$D$15)</f>
        <v>0</v>
      </c>
      <c r="I42" s="14">
        <f>IF(ISBLANK(Entity38!$E$15)," ",Entity38!$E$15)</f>
        <v>0</v>
      </c>
      <c r="J42" s="14">
        <f>IF(ISBLANK(Entity38!$F$15)," ",Entity38!$F$15)</f>
        <v>0</v>
      </c>
      <c r="K42" s="14">
        <f>IF(ISBLANK(Entity38!$G$15)," ",Entity38!$G$15)</f>
        <v>0</v>
      </c>
      <c r="L42" s="14">
        <f>IF(ISBLANK(Entity38!$H$15)," ",Entity38!$H$15)</f>
        <v>0</v>
      </c>
      <c r="M42" s="14">
        <f t="shared" si="0"/>
        <v>0</v>
      </c>
    </row>
    <row r="43" spans="1:13" ht="15" customHeight="1" x14ac:dyDescent="0.25">
      <c r="A43" s="29">
        <v>39</v>
      </c>
      <c r="B43" s="11" t="str">
        <f>IF(ISBLANK(Entity39!$B$2)," ",Entity39!$B$2)</f>
        <v xml:space="preserve"> </v>
      </c>
      <c r="C43" s="12" t="str">
        <f>IF(ISBLANK(Entity39!$G$2)," ",Entity39!$G$2)</f>
        <v xml:space="preserve"> </v>
      </c>
      <c r="D43" s="13" t="str">
        <f>IF(ISBLANK(Entity39!$G$3)," ",Entity39!$G$3)</f>
        <v xml:space="preserve"> </v>
      </c>
      <c r="E43" s="13" t="str">
        <f>IF(ISBLANK(Entity39!$G$4)," ",Entity39!$G$4)</f>
        <v xml:space="preserve"> </v>
      </c>
      <c r="F43" s="14">
        <f>IF(ISBLANK(Entity39!$B$15),"",Entity39!$B$15)</f>
        <v>0</v>
      </c>
      <c r="G43" s="14">
        <f>IF(ISBLANK(Entity39!$C$15)," ",Entity39!$C$15)</f>
        <v>0</v>
      </c>
      <c r="H43" s="14">
        <f>IF(ISBLANK(Entity39!$D$15)," ",Entity39!$D$15)</f>
        <v>0</v>
      </c>
      <c r="I43" s="14">
        <f>IF(ISBLANK(Entity39!$E$15)," ",Entity39!$E$15)</f>
        <v>0</v>
      </c>
      <c r="J43" s="14">
        <f>IF(ISBLANK(Entity39!$F$15)," ",Entity39!$F$15)</f>
        <v>0</v>
      </c>
      <c r="K43" s="14">
        <f>IF(ISBLANK(Entity39!$G$15)," ",Entity39!$G$15)</f>
        <v>0</v>
      </c>
      <c r="L43" s="14">
        <f>IF(ISBLANK(Entity39!$H$15)," ",Entity39!$H$15)</f>
        <v>0</v>
      </c>
      <c r="M43" s="14">
        <f t="shared" si="0"/>
        <v>0</v>
      </c>
    </row>
    <row r="44" spans="1:13" ht="15" customHeight="1" x14ac:dyDescent="0.25">
      <c r="A44" s="29">
        <v>40</v>
      </c>
      <c r="B44" s="11" t="str">
        <f>IF(ISBLANK(Entity40!$B$2)," ",Entity40!$B$2)</f>
        <v xml:space="preserve"> </v>
      </c>
      <c r="C44" s="12" t="str">
        <f>IF(ISBLANK(Entity40!$G$2)," ",Entity40!$G$2)</f>
        <v xml:space="preserve"> </v>
      </c>
      <c r="D44" s="13" t="str">
        <f>IF(ISBLANK(Entity40!$G$3)," ",Entity40!$G$3)</f>
        <v xml:space="preserve"> </v>
      </c>
      <c r="E44" s="13" t="str">
        <f>IF(ISBLANK(Entity40!$G$4)," ",Entity40!$G$4)</f>
        <v xml:space="preserve"> </v>
      </c>
      <c r="F44" s="14">
        <f>IF(ISBLANK(Entity40!$B$15),"",Entity40!$B$15)</f>
        <v>0</v>
      </c>
      <c r="G44" s="14">
        <f>IF(ISBLANK(Entity40!$C$15)," ",Entity40!$C$15)</f>
        <v>0</v>
      </c>
      <c r="H44" s="14">
        <f>IF(ISBLANK(Entity40!$D$15)," ",Entity40!$D$15)</f>
        <v>0</v>
      </c>
      <c r="I44" s="14">
        <f>IF(ISBLANK(Entity40!$E$15)," ",Entity40!$E$15)</f>
        <v>0</v>
      </c>
      <c r="J44" s="14">
        <f>IF(ISBLANK(Entity40!$F$15)," ",Entity40!$F$15)</f>
        <v>0</v>
      </c>
      <c r="K44" s="14">
        <f>IF(ISBLANK(Entity40!$G$15)," ",Entity40!$G$15)</f>
        <v>0</v>
      </c>
      <c r="L44" s="14">
        <f>IF(ISBLANK(Entity40!$H$15)," ",Entity40!$H$15)</f>
        <v>0</v>
      </c>
      <c r="M44" s="14">
        <f t="shared" si="0"/>
        <v>0</v>
      </c>
    </row>
    <row r="45" spans="1:13" ht="15" customHeight="1" x14ac:dyDescent="0.25">
      <c r="A45" s="29">
        <v>41</v>
      </c>
      <c r="B45" s="11" t="str">
        <f>IF(ISBLANK(Entity41!$B$2)," ",Entity41!$B$2)</f>
        <v xml:space="preserve"> </v>
      </c>
      <c r="C45" s="12" t="str">
        <f>IF(ISBLANK(Entity41!$G$2)," ",Entity41!$G$2)</f>
        <v xml:space="preserve"> </v>
      </c>
      <c r="D45" s="13" t="str">
        <f>IF(ISBLANK(Entity41!$G$3)," ",Entity41!$G$3)</f>
        <v xml:space="preserve"> </v>
      </c>
      <c r="E45" s="13" t="str">
        <f>IF(ISBLANK(Entity41!$G$4)," ",Entity41!$G$4)</f>
        <v xml:space="preserve"> </v>
      </c>
      <c r="F45" s="14">
        <f>IF(ISBLANK(Entity41!$B$15),"",Entity41!$B$15)</f>
        <v>0</v>
      </c>
      <c r="G45" s="14">
        <f>IF(ISBLANK(Entity41!$C$15)," ",Entity41!$C$15)</f>
        <v>0</v>
      </c>
      <c r="H45" s="14">
        <f>IF(ISBLANK(Entity41!$D$15)," ",Entity41!$D$15)</f>
        <v>0</v>
      </c>
      <c r="I45" s="14">
        <f>IF(ISBLANK(Entity41!$E$15)," ",Entity41!$E$15)</f>
        <v>0</v>
      </c>
      <c r="J45" s="14">
        <f>IF(ISBLANK(Entity41!$F$15)," ",Entity41!$F$15)</f>
        <v>0</v>
      </c>
      <c r="K45" s="14">
        <f>IF(ISBLANK(Entity41!$G$15)," ",Entity41!$G$15)</f>
        <v>0</v>
      </c>
      <c r="L45" s="14">
        <f>IF(ISBLANK(Entity41!$H$15)," ",Entity41!$H$15)</f>
        <v>0</v>
      </c>
      <c r="M45" s="14">
        <f t="shared" si="0"/>
        <v>0</v>
      </c>
    </row>
    <row r="46" spans="1:13" ht="15" customHeight="1" x14ac:dyDescent="0.25">
      <c r="A46" s="29">
        <v>42</v>
      </c>
      <c r="B46" s="11" t="str">
        <f>IF(ISBLANK(Entity42!$B$2)," ",Entity42!$B$2)</f>
        <v xml:space="preserve"> </v>
      </c>
      <c r="C46" s="12" t="str">
        <f>IF(ISBLANK(Entity42!$G$2)," ",Entity42!$G$2)</f>
        <v xml:space="preserve"> </v>
      </c>
      <c r="D46" s="13" t="str">
        <f>IF(ISBLANK(Entity42!$G$3)," ",Entity42!$G$3)</f>
        <v xml:space="preserve"> </v>
      </c>
      <c r="E46" s="13" t="str">
        <f>IF(ISBLANK(Entity42!$G$4)," ",Entity42!$G$4)</f>
        <v xml:space="preserve"> </v>
      </c>
      <c r="F46" s="14">
        <f>IF(ISBLANK(Entity42!$B$15),"",Entity42!$B$15)</f>
        <v>0</v>
      </c>
      <c r="G46" s="14">
        <f>IF(ISBLANK(Entity42!$C$15)," ",Entity42!$C$15)</f>
        <v>0</v>
      </c>
      <c r="H46" s="14">
        <f>IF(ISBLANK(Entity42!$D$15)," ",Entity42!$D$15)</f>
        <v>0</v>
      </c>
      <c r="I46" s="14">
        <f>IF(ISBLANK(Entity42!$E$15)," ",Entity42!$E$15)</f>
        <v>0</v>
      </c>
      <c r="J46" s="14">
        <f>IF(ISBLANK(Entity42!$F$15)," ",Entity42!$F$15)</f>
        <v>0</v>
      </c>
      <c r="K46" s="14">
        <f>IF(ISBLANK(Entity42!$G$15)," ",Entity42!$G$15)</f>
        <v>0</v>
      </c>
      <c r="L46" s="14">
        <f>IF(ISBLANK(Entity42!$H$15)," ",Entity42!$H$15)</f>
        <v>0</v>
      </c>
      <c r="M46" s="14">
        <f t="shared" si="0"/>
        <v>0</v>
      </c>
    </row>
    <row r="47" spans="1:13" ht="15" customHeight="1" x14ac:dyDescent="0.25">
      <c r="A47" s="29">
        <v>43</v>
      </c>
      <c r="B47" s="11" t="str">
        <f>IF(ISBLANK(Entity43!$B$2)," ",Entity43!$B$2)</f>
        <v xml:space="preserve"> </v>
      </c>
      <c r="C47" s="12" t="str">
        <f>IF(ISBLANK(Entity43!$G$2)," ",Entity43!$G$2)</f>
        <v xml:space="preserve"> </v>
      </c>
      <c r="D47" s="13" t="str">
        <f>IF(ISBLANK(Entity43!$G$3)," ",Entity43!$G$3)</f>
        <v xml:space="preserve"> </v>
      </c>
      <c r="E47" s="13" t="str">
        <f>IF(ISBLANK(Entity43!$G$4)," ",Entity43!$G$4)</f>
        <v xml:space="preserve"> </v>
      </c>
      <c r="F47" s="14">
        <f>IF(ISBLANK(Entity43!$B$15),"",Entity43!$B$15)</f>
        <v>0</v>
      </c>
      <c r="G47" s="14">
        <f>IF(ISBLANK(Entity43!$C$15)," ",Entity43!$C$15)</f>
        <v>0</v>
      </c>
      <c r="H47" s="14">
        <f>IF(ISBLANK(Entity43!$D$15)," ",Entity43!$D$15)</f>
        <v>0</v>
      </c>
      <c r="I47" s="14">
        <f>IF(ISBLANK(Entity43!$E$15)," ",Entity43!$E$15)</f>
        <v>0</v>
      </c>
      <c r="J47" s="14">
        <f>IF(ISBLANK(Entity43!$F$15)," ",Entity43!$F$15)</f>
        <v>0</v>
      </c>
      <c r="K47" s="14">
        <f>IF(ISBLANK(Entity43!$G$15)," ",Entity43!$G$15)</f>
        <v>0</v>
      </c>
      <c r="L47" s="14">
        <f>IF(ISBLANK(Entity43!$H$15)," ",Entity43!$H$15)</f>
        <v>0</v>
      </c>
      <c r="M47" s="14">
        <f t="shared" si="0"/>
        <v>0</v>
      </c>
    </row>
    <row r="48" spans="1:13" ht="15" customHeight="1" x14ac:dyDescent="0.25">
      <c r="A48" s="29">
        <v>44</v>
      </c>
      <c r="B48" s="11" t="str">
        <f>IF(ISBLANK(Entity44!$B$2)," ",Entity44!$B$2)</f>
        <v xml:space="preserve"> </v>
      </c>
      <c r="C48" s="12" t="str">
        <f>IF(ISBLANK(Entity44!$G$2)," ",Entity44!$G$2)</f>
        <v xml:space="preserve"> </v>
      </c>
      <c r="D48" s="13" t="str">
        <f>IF(ISBLANK(Entity44!$G$3)," ",Entity44!$G$3)</f>
        <v xml:space="preserve"> </v>
      </c>
      <c r="E48" s="13" t="str">
        <f>IF(ISBLANK(Entity44!$G$4)," ",Entity44!$G$4)</f>
        <v xml:space="preserve"> </v>
      </c>
      <c r="F48" s="14">
        <f>IF(ISBLANK(Entity44!$B$15),"",Entity44!$B$15)</f>
        <v>0</v>
      </c>
      <c r="G48" s="14">
        <f>IF(ISBLANK(Entity44!$C$15)," ",Entity44!$C$15)</f>
        <v>0</v>
      </c>
      <c r="H48" s="14">
        <f>IF(ISBLANK(Entity44!$D$15)," ",Entity44!$D$15)</f>
        <v>0</v>
      </c>
      <c r="I48" s="14">
        <f>IF(ISBLANK(Entity44!$E$15)," ",Entity44!$E$15)</f>
        <v>0</v>
      </c>
      <c r="J48" s="14">
        <f>IF(ISBLANK(Entity44!$F$15)," ",Entity44!$F$15)</f>
        <v>0</v>
      </c>
      <c r="K48" s="14">
        <f>IF(ISBLANK(Entity44!$G$15)," ",Entity44!$G$15)</f>
        <v>0</v>
      </c>
      <c r="L48" s="14">
        <f>IF(ISBLANK(Entity44!$H$15)," ",Entity44!$H$15)</f>
        <v>0</v>
      </c>
      <c r="M48" s="14">
        <f t="shared" si="0"/>
        <v>0</v>
      </c>
    </row>
    <row r="49" spans="1:13" ht="15" customHeight="1" x14ac:dyDescent="0.25">
      <c r="A49" s="29">
        <v>45</v>
      </c>
      <c r="B49" s="11" t="str">
        <f>IF(ISBLANK(Entity45!$B$2)," ",Entity45!$B$2)</f>
        <v xml:space="preserve"> </v>
      </c>
      <c r="C49" s="12" t="str">
        <f>IF(ISBLANK(Entity45!$G$2)," ",Entity45!$G$2)</f>
        <v xml:space="preserve"> </v>
      </c>
      <c r="D49" s="13" t="str">
        <f>IF(ISBLANK(Entity45!$G$3)," ",Entity45!$G$3)</f>
        <v xml:space="preserve"> </v>
      </c>
      <c r="E49" s="13" t="str">
        <f>IF(ISBLANK(Entity45!$G$4)," ",Entity45!$G$4)</f>
        <v xml:space="preserve"> </v>
      </c>
      <c r="F49" s="14">
        <f>IF(ISBLANK(Entity45!$B$15),"",Entity45!$B$15)</f>
        <v>0</v>
      </c>
      <c r="G49" s="14">
        <f>IF(ISBLANK(Entity45!$C$15)," ",Entity45!$C$15)</f>
        <v>0</v>
      </c>
      <c r="H49" s="14">
        <f>IF(ISBLANK(Entity45!$D$15)," ",Entity45!$D$15)</f>
        <v>0</v>
      </c>
      <c r="I49" s="14">
        <f>IF(ISBLANK(Entity45!$E$15)," ",Entity45!$E$15)</f>
        <v>0</v>
      </c>
      <c r="J49" s="14">
        <f>IF(ISBLANK(Entity45!$F$15)," ",Entity45!$F$15)</f>
        <v>0</v>
      </c>
      <c r="K49" s="14">
        <f>IF(ISBLANK(Entity45!$G$15)," ",Entity45!$G$15)</f>
        <v>0</v>
      </c>
      <c r="L49" s="14">
        <f>IF(ISBLANK(Entity45!$H$15)," ",Entity45!$H$15)</f>
        <v>0</v>
      </c>
      <c r="M49" s="14">
        <f t="shared" si="0"/>
        <v>0</v>
      </c>
    </row>
    <row r="50" spans="1:13" ht="15" customHeight="1" x14ac:dyDescent="0.25">
      <c r="A50" s="29">
        <v>46</v>
      </c>
      <c r="B50" s="11" t="str">
        <f>IF(ISBLANK(Entity46!$B$2)," ",Entity46!$B$2)</f>
        <v xml:space="preserve"> </v>
      </c>
      <c r="C50" s="12" t="str">
        <f>IF(ISBLANK(Entity46!$G$2)," ",Entity46!$G$2)</f>
        <v xml:space="preserve"> </v>
      </c>
      <c r="D50" s="13" t="str">
        <f>IF(ISBLANK(Entity46!$G$3)," ",Entity46!$G$3)</f>
        <v xml:space="preserve"> </v>
      </c>
      <c r="E50" s="13" t="str">
        <f>IF(ISBLANK(Entity46!$G$4)," ",Entity46!$G$4)</f>
        <v xml:space="preserve"> </v>
      </c>
      <c r="F50" s="14">
        <f>IF(ISBLANK(Entity46!$B$15),"",Entity46!$B$15)</f>
        <v>0</v>
      </c>
      <c r="G50" s="14">
        <f>IF(ISBLANK(Entity46!$C$15)," ",Entity46!$C$15)</f>
        <v>0</v>
      </c>
      <c r="H50" s="14">
        <f>IF(ISBLANK(Entity46!$D$15)," ",Entity46!$D$15)</f>
        <v>0</v>
      </c>
      <c r="I50" s="14">
        <f>IF(ISBLANK(Entity46!$E$15)," ",Entity46!$E$15)</f>
        <v>0</v>
      </c>
      <c r="J50" s="14">
        <f>IF(ISBLANK(Entity46!$F$15)," ",Entity46!$F$15)</f>
        <v>0</v>
      </c>
      <c r="K50" s="14">
        <f>IF(ISBLANK(Entity46!$G$15)," ",Entity46!$G$15)</f>
        <v>0</v>
      </c>
      <c r="L50" s="14">
        <f>IF(ISBLANK(Entity46!$H$15)," ",Entity46!$H$15)</f>
        <v>0</v>
      </c>
      <c r="M50" s="14">
        <f t="shared" si="0"/>
        <v>0</v>
      </c>
    </row>
    <row r="51" spans="1:13" ht="15" customHeight="1" x14ac:dyDescent="0.25">
      <c r="A51" s="29">
        <v>47</v>
      </c>
      <c r="B51" s="11" t="str">
        <f>IF(ISBLANK(Entity47!$B$2)," ",Entity47!$B$2)</f>
        <v xml:space="preserve"> </v>
      </c>
      <c r="C51" s="12" t="str">
        <f>IF(ISBLANK(Entity47!$G$2)," ",Entity47!$G$2)</f>
        <v xml:space="preserve"> </v>
      </c>
      <c r="D51" s="13" t="str">
        <f>IF(ISBLANK(Entity47!$G$3)," ",Entity47!$G$3)</f>
        <v xml:space="preserve"> </v>
      </c>
      <c r="E51" s="13" t="str">
        <f>IF(ISBLANK(Entity47!$G$4)," ",Entity47!$G$4)</f>
        <v xml:space="preserve"> </v>
      </c>
      <c r="F51" s="14">
        <f>IF(ISBLANK(Entity47!$B$15),"",Entity47!$B$15)</f>
        <v>0</v>
      </c>
      <c r="G51" s="14">
        <f>IF(ISBLANK(Entity47!$C$15)," ",Entity47!$C$15)</f>
        <v>0</v>
      </c>
      <c r="H51" s="14">
        <f>IF(ISBLANK(Entity47!$D$15)," ",Entity47!$D$15)</f>
        <v>0</v>
      </c>
      <c r="I51" s="14">
        <f>IF(ISBLANK(Entity47!$E$15)," ",Entity47!$E$15)</f>
        <v>0</v>
      </c>
      <c r="J51" s="14">
        <f>IF(ISBLANK(Entity47!$F$15)," ",Entity47!$F$15)</f>
        <v>0</v>
      </c>
      <c r="K51" s="14">
        <f>IF(ISBLANK(Entity47!$G$15)," ",Entity47!$G$15)</f>
        <v>0</v>
      </c>
      <c r="L51" s="14">
        <f>IF(ISBLANK(Entity47!$H$15)," ",Entity47!$H$15)</f>
        <v>0</v>
      </c>
      <c r="M51" s="14">
        <f t="shared" si="0"/>
        <v>0</v>
      </c>
    </row>
    <row r="52" spans="1:13" ht="15" customHeight="1" x14ac:dyDescent="0.25">
      <c r="A52" s="29">
        <v>48</v>
      </c>
      <c r="B52" s="11" t="str">
        <f>IF(ISBLANK(Entity48!$B$2)," ",Entity48!$B$2)</f>
        <v xml:space="preserve"> </v>
      </c>
      <c r="C52" s="12" t="str">
        <f>IF(ISBLANK(Entity48!$G$2)," ",Entity48!$G$2)</f>
        <v xml:space="preserve"> </v>
      </c>
      <c r="D52" s="13" t="str">
        <f>IF(ISBLANK(Entity48!$G$3)," ",Entity48!$G$3)</f>
        <v xml:space="preserve"> </v>
      </c>
      <c r="E52" s="13" t="str">
        <f>IF(ISBLANK(Entity48!$G$4)," ",Entity48!$G$4)</f>
        <v xml:space="preserve"> </v>
      </c>
      <c r="F52" s="14">
        <f>IF(ISBLANK(Entity48!$B$15),"",Entity48!$B$15)</f>
        <v>0</v>
      </c>
      <c r="G52" s="14">
        <f>IF(ISBLANK(Entity48!$C$15)," ",Entity48!$C$15)</f>
        <v>0</v>
      </c>
      <c r="H52" s="14">
        <f>IF(ISBLANK(Entity48!$D$15)," ",Entity48!$D$15)</f>
        <v>0</v>
      </c>
      <c r="I52" s="14">
        <f>IF(ISBLANK(Entity48!$E$15)," ",Entity48!$E$15)</f>
        <v>0</v>
      </c>
      <c r="J52" s="14">
        <f>IF(ISBLANK(Entity48!$F$15)," ",Entity48!$F$15)</f>
        <v>0</v>
      </c>
      <c r="K52" s="14">
        <f>IF(ISBLANK(Entity48!$G$15)," ",Entity48!$G$15)</f>
        <v>0</v>
      </c>
      <c r="L52" s="14">
        <f>IF(ISBLANK(Entity48!$H$15)," ",Entity48!$H$15)</f>
        <v>0</v>
      </c>
      <c r="M52" s="14">
        <f t="shared" si="0"/>
        <v>0</v>
      </c>
    </row>
    <row r="53" spans="1:13" ht="15" customHeight="1" x14ac:dyDescent="0.25">
      <c r="A53" s="29">
        <v>49</v>
      </c>
      <c r="B53" s="11" t="str">
        <f>IF(ISBLANK(Entity49!$B$2)," ",Entity49!$B$2)</f>
        <v xml:space="preserve"> </v>
      </c>
      <c r="C53" s="12" t="str">
        <f>IF(ISBLANK(Entity49!$G$2)," ",Entity49!$G$2)</f>
        <v xml:space="preserve"> </v>
      </c>
      <c r="D53" s="13" t="str">
        <f>IF(ISBLANK(Entity49!$G$3)," ",Entity49!$G$3)</f>
        <v xml:space="preserve"> </v>
      </c>
      <c r="E53" s="13" t="str">
        <f>IF(ISBLANK(Entity49!$G$4)," ",Entity49!$G$4)</f>
        <v xml:space="preserve"> </v>
      </c>
      <c r="F53" s="14">
        <f>IF(ISBLANK(Entity49!$B$15),"",Entity49!$B$15)</f>
        <v>0</v>
      </c>
      <c r="G53" s="14">
        <f>IF(ISBLANK(Entity49!$C$15)," ",Entity49!$C$15)</f>
        <v>0</v>
      </c>
      <c r="H53" s="14">
        <f>IF(ISBLANK(Entity49!$D$15)," ",Entity49!$D$15)</f>
        <v>0</v>
      </c>
      <c r="I53" s="14">
        <f>IF(ISBLANK(Entity49!$E$15)," ",Entity49!$E$15)</f>
        <v>0</v>
      </c>
      <c r="J53" s="14">
        <f>IF(ISBLANK(Entity49!$F$15)," ",Entity49!$F$15)</f>
        <v>0</v>
      </c>
      <c r="K53" s="14">
        <f>IF(ISBLANK(Entity49!$G$15)," ",Entity49!$G$15)</f>
        <v>0</v>
      </c>
      <c r="L53" s="14">
        <f>IF(ISBLANK(Entity49!$H$15)," ",Entity49!$H$15)</f>
        <v>0</v>
      </c>
      <c r="M53" s="14">
        <f t="shared" si="0"/>
        <v>0</v>
      </c>
    </row>
    <row r="54" spans="1:13" ht="15" customHeight="1" x14ac:dyDescent="0.25">
      <c r="A54" s="29">
        <v>50</v>
      </c>
      <c r="B54" s="11" t="str">
        <f>IF(ISBLANK(Entity50!$B$2)," ",Entity50!$B$2)</f>
        <v xml:space="preserve"> </v>
      </c>
      <c r="C54" s="12" t="str">
        <f>IF(ISBLANK(Entity50!$G$2)," ",Entity50!$G$2)</f>
        <v xml:space="preserve"> </v>
      </c>
      <c r="D54" s="13" t="str">
        <f>IF(ISBLANK(Entity50!$G$3)," ",Entity50!$G$3)</f>
        <v xml:space="preserve"> </v>
      </c>
      <c r="E54" s="13" t="str">
        <f>IF(ISBLANK(Entity50!$G$4)," ",Entity50!$G$4)</f>
        <v xml:space="preserve"> </v>
      </c>
      <c r="F54" s="14">
        <f>IF(ISBLANK(Entity50!$B$15),"",Entity50!$B$15)</f>
        <v>0</v>
      </c>
      <c r="G54" s="14">
        <f>IF(ISBLANK(Entity50!$C$15)," ",Entity50!$C$15)</f>
        <v>0</v>
      </c>
      <c r="H54" s="14">
        <f>IF(ISBLANK(Entity50!$D$15)," ",Entity50!$D$15)</f>
        <v>0</v>
      </c>
      <c r="I54" s="14">
        <f>IF(ISBLANK(Entity50!$E$15)," ",Entity50!$E$15)</f>
        <v>0</v>
      </c>
      <c r="J54" s="14">
        <f>IF(ISBLANK(Entity50!$F$15)," ",Entity50!$F$15)</f>
        <v>0</v>
      </c>
      <c r="K54" s="14">
        <f>IF(ISBLANK(Entity50!$G$15)," ",Entity50!$G$15)</f>
        <v>0</v>
      </c>
      <c r="L54" s="14">
        <f>IF(ISBLANK(Entity50!$H$15)," ",Entity50!$H$15)</f>
        <v>0</v>
      </c>
      <c r="M54" s="14">
        <f t="shared" si="0"/>
        <v>0</v>
      </c>
    </row>
    <row r="55" spans="1:13" s="28" customFormat="1" ht="12.75" x14ac:dyDescent="0.2">
      <c r="A55" s="137" t="s">
        <v>205</v>
      </c>
      <c r="B55" s="137"/>
      <c r="C55" s="137"/>
      <c r="D55" s="137"/>
      <c r="E55" s="137"/>
      <c r="F55" s="17">
        <f t="shared" ref="F55:M55" si="1">SUM(F5:F54)</f>
        <v>0</v>
      </c>
      <c r="G55" s="17">
        <f t="shared" si="1"/>
        <v>0</v>
      </c>
      <c r="H55" s="17">
        <f t="shared" si="1"/>
        <v>0</v>
      </c>
      <c r="I55" s="17">
        <f t="shared" si="1"/>
        <v>0</v>
      </c>
      <c r="J55" s="17">
        <f t="shared" si="1"/>
        <v>0</v>
      </c>
      <c r="K55" s="17">
        <f t="shared" si="1"/>
        <v>0</v>
      </c>
      <c r="L55" s="17">
        <f t="shared" si="1"/>
        <v>0</v>
      </c>
      <c r="M55" s="17">
        <f t="shared" si="1"/>
        <v>0</v>
      </c>
    </row>
    <row r="56" spans="1:13" x14ac:dyDescent="0.25">
      <c r="B56" s="30"/>
    </row>
  </sheetData>
  <sheetProtection selectLockedCells="1"/>
  <mergeCells count="9">
    <mergeCell ref="A55:E55"/>
    <mergeCell ref="A1:M1"/>
    <mergeCell ref="C3:C4"/>
    <mergeCell ref="D3:D4"/>
    <mergeCell ref="M3:M4"/>
    <mergeCell ref="A2:F2"/>
    <mergeCell ref="G2:M2"/>
    <mergeCell ref="B3:B4"/>
    <mergeCell ref="A3:A4"/>
  </mergeCells>
  <printOptions gridLines="1"/>
  <pageMargins left="0.25" right="0.25" top="0.5" bottom="0.5" header="0.3" footer="0.3"/>
  <pageSetup scale="54" fitToHeight="0" orientation="landscape" r:id="rId1"/>
  <headerFooter>
    <oddHeader>&amp;CSTATE AGENCY DISASTER COST REPORTING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356D-2DD9-4F19-B32C-B75FE2EBCD43}">
  <sheetPr codeName="Sheet7">
    <pageSetUpPr fitToPage="1"/>
  </sheetPr>
  <dimension ref="A1:J64"/>
  <sheetViews>
    <sheetView showGridLines="0" zoomScale="85" zoomScaleNormal="85" workbookViewId="0">
      <selection activeCell="C24" sqref="C24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SUMIFS(Table1[Submitted Cost],Table1[Category],$B$6,Table1[Cost Type],$A8)</f>
        <v>0</v>
      </c>
      <c r="C8" s="76">
        <f>SUMIFS(Table1[Submitted Cost],Table1[Category],$C$6,Table1[Cost Type],$A8)</f>
        <v>0</v>
      </c>
      <c r="D8" s="76">
        <f>SUMIFS(Table1[Submitted Cost],Table1[Category],$D$6,Table1[Cost Type],$A8)</f>
        <v>0</v>
      </c>
      <c r="E8" s="76">
        <f>SUMIFS(Table1[Submitted Cost],Table1[Category],$E$6,Table1[Cost Type],$A8)</f>
        <v>0</v>
      </c>
      <c r="F8" s="76">
        <f>SUMIFS(Table1[Submitted Cost],Table1[Category],$F$6,Table1[Cost Type],$A8)</f>
        <v>0</v>
      </c>
      <c r="G8" s="76">
        <f>SUMIFS(Table1[Submitted Cost],Table1[Category],$G$6,Table1[Cost Type],$A8)</f>
        <v>0</v>
      </c>
      <c r="H8" s="77">
        <f>SUMIFS(Table1[Submitted Cost],Table1[Category],$H$6,Table1[Cost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SUMIFS(Table1[Submitted Cost],Table1[Category],$B$6,Table1[Cost Type],$A9)</f>
        <v>0</v>
      </c>
      <c r="C9" s="76">
        <f>SUMIFS(Table1[Submitted Cost],Table1[Category],$C$6,Table1[Cost Type],$A9)</f>
        <v>0</v>
      </c>
      <c r="D9" s="76">
        <f>SUMIFS(Table1[Submitted Cost],Table1[Category],$D$6,Table1[Cost Type],$A9)</f>
        <v>0</v>
      </c>
      <c r="E9" s="76">
        <f>SUMIFS(Table1[Submitted Cost],Table1[Category],$E$6,Table1[Cost Type],$A9)</f>
        <v>0</v>
      </c>
      <c r="F9" s="76">
        <f>SUMIFS(Table1[Submitted Cost],Table1[Category],$F$6,Table1[Cost Type],$A9)</f>
        <v>0</v>
      </c>
      <c r="G9" s="76">
        <f>SUMIFS(Table1[Submitted Cost],Table1[Category],$G$6,Table1[Cost Type],$A9)</f>
        <v>0</v>
      </c>
      <c r="H9" s="77">
        <f>SUMIFS(Table1[Submitted Cost],Table1[Category],$H$6,Table1[Cost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SUMIFS(Table1[Submitted Cost],Table1[Category],$B$6,Table1[Cost Type],$A10)</f>
        <v>0</v>
      </c>
      <c r="C10" s="76">
        <f>SUMIFS(Table1[Submitted Cost],Table1[Category],$C$6,Table1[Cost Type],$A10)</f>
        <v>0</v>
      </c>
      <c r="D10" s="76">
        <f>SUMIFS(Table1[Submitted Cost],Table1[Category],$D$6,Table1[Cost Type],$A10)</f>
        <v>0</v>
      </c>
      <c r="E10" s="76">
        <f>SUMIFS(Table1[Submitted Cost],Table1[Category],$E$6,Table1[Cost Type],$A10)</f>
        <v>0</v>
      </c>
      <c r="F10" s="76">
        <f>SUMIFS(Table1[Submitted Cost],Table1[Category],$F$6,Table1[Cost Type],$A10)</f>
        <v>0</v>
      </c>
      <c r="G10" s="76">
        <f>SUMIFS(Table1[Submitted Cost],Table1[Category],$G$6,Table1[Cost Type],$A10)</f>
        <v>0</v>
      </c>
      <c r="H10" s="77">
        <f>SUMIFS(Table1[Submitted Cost],Table1[Category],$H$6,Table1[Cost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SUMIFS(Table1[Submitted Cost],Table1[Category],$B$6,Table1[Cost Type],$A11)</f>
        <v>0</v>
      </c>
      <c r="C11" s="76">
        <f>SUMIFS(Table1[Submitted Cost],Table1[Category],$C$6,Table1[Cost Type],$A11)</f>
        <v>0</v>
      </c>
      <c r="D11" s="76">
        <f>SUMIFS(Table1[Submitted Cost],Table1[Category],$D$6,Table1[Cost Type],$A11)</f>
        <v>0</v>
      </c>
      <c r="E11" s="76">
        <f>SUMIFS(Table1[Submitted Cost],Table1[Category],$E$6,Table1[Cost Type],$A11)</f>
        <v>0</v>
      </c>
      <c r="F11" s="76">
        <f>SUMIFS(Table1[Submitted Cost],Table1[Category],$F$6,Table1[Cost Type],$A11)</f>
        <v>0</v>
      </c>
      <c r="G11" s="76">
        <f>SUMIFS(Table1[Submitted Cost],Table1[Category],$G$6,Table1[Cost Type],$A11)</f>
        <v>0</v>
      </c>
      <c r="H11" s="77">
        <f>SUMIFS(Table1[Submitted Cost],Table1[Category],$H$6,Table1[Cost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SUMIFS(Table1[Submitted Cost],Table1[Category],$B$6,Table1[Cost Type],$A12)</f>
        <v>0</v>
      </c>
      <c r="C12" s="76">
        <f>SUMIFS(Table1[Submitted Cost],Table1[Category],$C$6,Table1[Cost Type],$A12)</f>
        <v>0</v>
      </c>
      <c r="D12" s="76">
        <f>SUMIFS(Table1[Submitted Cost],Table1[Category],$D$6,Table1[Cost Type],$A12)</f>
        <v>0</v>
      </c>
      <c r="E12" s="76">
        <f>SUMIFS(Table1[Submitted Cost],Table1[Category],$E$6,Table1[Cost Type],$A12)</f>
        <v>0</v>
      </c>
      <c r="F12" s="76">
        <f>SUMIFS(Table1[Submitted Cost],Table1[Category],$F$6,Table1[Cost Type],$A12)</f>
        <v>0</v>
      </c>
      <c r="G12" s="76">
        <f>SUMIFS(Table1[Submitted Cost],Table1[Category],$G$6,Table1[Cost Type],$A12)</f>
        <v>0</v>
      </c>
      <c r="H12" s="77">
        <f>SUMIFS(Table1[Submitted Cost],Table1[Category],$H$6,Table1[Cost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SUBTOTAL(109,Table1[Submitted Cost])</f>
        <v>0</v>
      </c>
      <c r="F63" s="34"/>
      <c r="G63" s="34"/>
      <c r="H63" s="35">
        <f>SUBTOTAL(109,Table1[Accepted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A18:F18"/>
    <mergeCell ref="B3:E3"/>
    <mergeCell ref="B1:E1"/>
    <mergeCell ref="G1:I1"/>
    <mergeCell ref="B2:E2"/>
    <mergeCell ref="G2:I2"/>
    <mergeCell ref="G3:I3"/>
    <mergeCell ref="G18:J18"/>
    <mergeCell ref="G4:I4"/>
  </mergeCells>
  <dataValidations count="2">
    <dataValidation type="list" allowBlank="1" showInputMessage="1" showErrorMessage="1" sqref="B20:B62" xr:uid="{CC1CED37-2FB6-4D89-8AA1-6B8DAB60A50C}">
      <formula1>$A$8:$A$12</formula1>
    </dataValidation>
    <dataValidation type="list" allowBlank="1" showInputMessage="1" showErrorMessage="1" sqref="A20:A62" xr:uid="{05CA73E7-26C5-431A-BB3F-B40D13946DE0}">
      <formula1>$B$6:$H$6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ignoredErrors>
    <ignoredError sqref="I8:I12 B14:H14 B15:H15 I13:I14 I15" unlocked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B94335-81B8-4DC6-9BAD-9CA47C76C8E9}">
          <x14:formula1>
            <xm:f>Info!$G$1:$G$10</xm:f>
          </x14:formula1>
          <xm:sqref>G20:G62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F80FC-C920-4A54-AD1B-31E412ECBC4F}">
  <sheetPr codeName="Sheet8">
    <pageSetUpPr fitToPage="1"/>
  </sheetPr>
  <dimension ref="A1:J64"/>
  <sheetViews>
    <sheetView showGridLines="0" tabSelected="1" topLeftCell="E1" zoomScale="85" zoomScaleNormal="85" workbookViewId="0">
      <selection activeCell="C26" sqref="C26"/>
    </sheetView>
  </sheetViews>
  <sheetFormatPr defaultColWidth="9.28515625" defaultRowHeight="15" x14ac:dyDescent="0.25"/>
  <cols>
    <col min="1" max="1" width="33.42578125" style="20" customWidth="1"/>
    <col min="2" max="10" width="22.5703125" style="20" customWidth="1"/>
    <col min="11" max="16384" width="9.28515625" style="20"/>
  </cols>
  <sheetData>
    <row r="1" spans="1:10" x14ac:dyDescent="0.25">
      <c r="A1" s="21" t="s">
        <v>30</v>
      </c>
      <c r="B1" s="155" t="str">
        <f>IF(ISBLANK('Unconfirmed County Summary'!B3)," ",'Unconfirmed County Summary'!B3)</f>
        <v xml:space="preserve"> </v>
      </c>
      <c r="C1" s="155"/>
      <c r="D1" s="155"/>
      <c r="E1" s="155"/>
      <c r="F1" s="21" t="s">
        <v>191</v>
      </c>
      <c r="G1" s="155" t="str">
        <f>IF(ISBLANK('Unconfirmed County Summary'!B2)," ",'Unconfirmed County Summary'!B2)</f>
        <v xml:space="preserve"> </v>
      </c>
      <c r="H1" s="155"/>
      <c r="I1" s="155"/>
      <c r="J1" s="46"/>
    </row>
    <row r="2" spans="1:10" x14ac:dyDescent="0.25">
      <c r="A2" s="21" t="s">
        <v>1</v>
      </c>
      <c r="B2" s="133"/>
      <c r="C2" s="133"/>
      <c r="D2" s="133"/>
      <c r="E2" s="133"/>
      <c r="F2" s="21" t="s">
        <v>107</v>
      </c>
      <c r="G2" s="156"/>
      <c r="H2" s="156"/>
      <c r="I2" s="156"/>
      <c r="J2" s="47"/>
    </row>
    <row r="3" spans="1:10" x14ac:dyDescent="0.25">
      <c r="A3" s="21" t="s">
        <v>2</v>
      </c>
      <c r="B3" s="152"/>
      <c r="C3" s="153"/>
      <c r="D3" s="153"/>
      <c r="E3" s="154"/>
      <c r="F3" s="21" t="s">
        <v>13</v>
      </c>
      <c r="G3" s="156"/>
      <c r="H3" s="156"/>
      <c r="I3" s="156"/>
      <c r="J3" s="46"/>
    </row>
    <row r="4" spans="1:10" x14ac:dyDescent="0.25">
      <c r="A4" s="21" t="s">
        <v>192</v>
      </c>
      <c r="B4" s="71"/>
      <c r="C4" s="23" t="s">
        <v>101</v>
      </c>
      <c r="D4" s="71"/>
      <c r="E4" s="22"/>
      <c r="F4" s="21" t="s">
        <v>110</v>
      </c>
      <c r="G4" s="157"/>
      <c r="H4" s="157"/>
      <c r="I4" s="157"/>
    </row>
    <row r="6" spans="1:10" x14ac:dyDescent="0.25">
      <c r="B6" s="25" t="s">
        <v>6</v>
      </c>
      <c r="C6" s="25" t="s">
        <v>7</v>
      </c>
      <c r="D6" s="25" t="s">
        <v>200</v>
      </c>
      <c r="E6" s="25" t="s">
        <v>201</v>
      </c>
      <c r="F6" s="25" t="s">
        <v>202</v>
      </c>
      <c r="G6" s="25" t="s">
        <v>203</v>
      </c>
      <c r="H6" s="25" t="s">
        <v>204</v>
      </c>
      <c r="I6" s="25" t="s">
        <v>8</v>
      </c>
      <c r="J6" s="25"/>
    </row>
    <row r="7" spans="1:10" x14ac:dyDescent="0.25">
      <c r="B7" s="25" t="s">
        <v>10</v>
      </c>
      <c r="C7" s="25" t="s">
        <v>10</v>
      </c>
      <c r="D7" s="25" t="s">
        <v>10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/>
    </row>
    <row r="8" spans="1:10" x14ac:dyDescent="0.25">
      <c r="A8" s="20" t="s">
        <v>114</v>
      </c>
      <c r="B8" s="76">
        <f>SUMIFS(Table14[Submitted Cost],Table14[Category],$B$6,Table14[Cost Type],$A8)</f>
        <v>0</v>
      </c>
      <c r="C8" s="76">
        <f>SUMIFS(Table14[Submitted Cost],Table14[Category],$C$6,Table14[Cost Type],$A8)</f>
        <v>0</v>
      </c>
      <c r="D8" s="76">
        <f>SUMIFS(Table14[Submitted Cost],Table14[Category],$D$6,Table14[Cost Type],$A8)</f>
        <v>0</v>
      </c>
      <c r="E8" s="76">
        <f>SUMIFS(Table14[Submitted Cost],Table14[Category],$E$6,Table14[Cost Type],$A8)</f>
        <v>0</v>
      </c>
      <c r="F8" s="76">
        <f>SUMIFS(Table14[Submitted Cost],Table14[Category],$F$6,Table14[Cost Type],$A8)</f>
        <v>0</v>
      </c>
      <c r="G8" s="76">
        <f>SUMIFS(Table14[Submitted Cost],Table14[Category],$G$6,Table14[Cost Type],$A8)</f>
        <v>0</v>
      </c>
      <c r="H8" s="77">
        <f>SUMIFS(Table14[Submitted Cost],Table14[Category],$H$6,Table14[Cost Type],$A8)</f>
        <v>0</v>
      </c>
      <c r="I8" s="78">
        <f t="shared" ref="I8:I12" si="0">B8+C8+D8+E8+F8+G8+H8</f>
        <v>0</v>
      </c>
      <c r="J8" s="42"/>
    </row>
    <row r="9" spans="1:10" x14ac:dyDescent="0.25">
      <c r="A9" s="20" t="s">
        <v>115</v>
      </c>
      <c r="B9" s="76">
        <f>SUMIFS(Table14[Submitted Cost],Table14[Category],$B$6,Table14[Cost Type],$A9)</f>
        <v>0</v>
      </c>
      <c r="C9" s="76">
        <f>SUMIFS(Table14[Submitted Cost],Table14[Category],$C$6,Table14[Cost Type],$A9)</f>
        <v>0</v>
      </c>
      <c r="D9" s="76">
        <f>SUMIFS(Table14[Submitted Cost],Table14[Category],$D$6,Table14[Cost Type],$A9)</f>
        <v>0</v>
      </c>
      <c r="E9" s="76">
        <f>SUMIFS(Table14[Submitted Cost],Table14[Category],$E$6,Table14[Cost Type],$A9)</f>
        <v>0</v>
      </c>
      <c r="F9" s="76">
        <f>SUMIFS(Table14[Submitted Cost],Table14[Category],$F$6,Table14[Cost Type],$A9)</f>
        <v>0</v>
      </c>
      <c r="G9" s="76">
        <f>SUMIFS(Table14[Submitted Cost],Table14[Category],$G$6,Table14[Cost Type],$A9)</f>
        <v>0</v>
      </c>
      <c r="H9" s="77">
        <f>SUMIFS(Table14[Submitted Cost],Table14[Category],$H$6,Table14[Cost Type],$A9)</f>
        <v>0</v>
      </c>
      <c r="I9" s="78">
        <f t="shared" si="0"/>
        <v>0</v>
      </c>
      <c r="J9" s="42"/>
    </row>
    <row r="10" spans="1:10" x14ac:dyDescent="0.25">
      <c r="A10" s="20" t="s">
        <v>4</v>
      </c>
      <c r="B10" s="76">
        <f>SUMIFS(Table14[Submitted Cost],Table14[Category],$B$6,Table14[Cost Type],$A10)</f>
        <v>0</v>
      </c>
      <c r="C10" s="76">
        <f>SUMIFS(Table14[Submitted Cost],Table14[Category],$C$6,Table14[Cost Type],$A10)</f>
        <v>0</v>
      </c>
      <c r="D10" s="76">
        <f>SUMIFS(Table14[Submitted Cost],Table14[Category],$D$6,Table14[Cost Type],$A10)</f>
        <v>0</v>
      </c>
      <c r="E10" s="76">
        <f>SUMIFS(Table14[Submitted Cost],Table14[Category],$E$6,Table14[Cost Type],$A10)</f>
        <v>0</v>
      </c>
      <c r="F10" s="76">
        <f>SUMIFS(Table14[Submitted Cost],Table14[Category],$F$6,Table14[Cost Type],$A10)</f>
        <v>0</v>
      </c>
      <c r="G10" s="76">
        <f>SUMIFS(Table14[Submitted Cost],Table14[Category],$G$6,Table14[Cost Type],$A10)</f>
        <v>0</v>
      </c>
      <c r="H10" s="77">
        <f>SUMIFS(Table14[Submitted Cost],Table14[Category],$H$6,Table14[Cost Type],$A10)</f>
        <v>0</v>
      </c>
      <c r="I10" s="78">
        <f t="shared" si="0"/>
        <v>0</v>
      </c>
      <c r="J10" s="42"/>
    </row>
    <row r="11" spans="1:10" x14ac:dyDescent="0.25">
      <c r="A11" s="20" t="s">
        <v>116</v>
      </c>
      <c r="B11" s="76">
        <f>SUMIFS(Table14[Submitted Cost],Table14[Category],$B$6,Table14[Cost Type],$A11)</f>
        <v>0</v>
      </c>
      <c r="C11" s="76">
        <f>SUMIFS(Table14[Submitted Cost],Table14[Category],$C$6,Table14[Cost Type],$A11)</f>
        <v>0</v>
      </c>
      <c r="D11" s="76">
        <f>SUMIFS(Table14[Submitted Cost],Table14[Category],$D$6,Table14[Cost Type],$A11)</f>
        <v>0</v>
      </c>
      <c r="E11" s="76">
        <f>SUMIFS(Table14[Submitted Cost],Table14[Category],$E$6,Table14[Cost Type],$A11)</f>
        <v>0</v>
      </c>
      <c r="F11" s="76">
        <f>SUMIFS(Table14[Submitted Cost],Table14[Category],$F$6,Table14[Cost Type],$A11)</f>
        <v>0</v>
      </c>
      <c r="G11" s="76">
        <f>SUMIFS(Table14[Submitted Cost],Table14[Category],$G$6,Table14[Cost Type],$A11)</f>
        <v>0</v>
      </c>
      <c r="H11" s="77">
        <f>SUMIFS(Table14[Submitted Cost],Table14[Category],$H$6,Table14[Cost Type],$A11)</f>
        <v>0</v>
      </c>
      <c r="I11" s="78">
        <f t="shared" si="0"/>
        <v>0</v>
      </c>
      <c r="J11" s="42"/>
    </row>
    <row r="12" spans="1:10" x14ac:dyDescent="0.25">
      <c r="A12" s="20" t="s">
        <v>5</v>
      </c>
      <c r="B12" s="76">
        <f>SUMIFS(Table14[Submitted Cost],Table14[Category],$B$6,Table14[Cost Type],$A12)</f>
        <v>0</v>
      </c>
      <c r="C12" s="76">
        <f>SUMIFS(Table14[Submitted Cost],Table14[Category],$C$6,Table14[Cost Type],$A12)</f>
        <v>0</v>
      </c>
      <c r="D12" s="76">
        <f>SUMIFS(Table14[Submitted Cost],Table14[Category],$D$6,Table14[Cost Type],$A12)</f>
        <v>0</v>
      </c>
      <c r="E12" s="76">
        <f>SUMIFS(Table14[Submitted Cost],Table14[Category],$E$6,Table14[Cost Type],$A12)</f>
        <v>0</v>
      </c>
      <c r="F12" s="76">
        <f>SUMIFS(Table14[Submitted Cost],Table14[Category],$F$6,Table14[Cost Type],$A12)</f>
        <v>0</v>
      </c>
      <c r="G12" s="76">
        <f>SUMIFS(Table14[Submitted Cost],Table14[Category],$G$6,Table14[Cost Type],$A12)</f>
        <v>0</v>
      </c>
      <c r="H12" s="77">
        <f>SUMIFS(Table14[Submitted Cost],Table14[Category],$H$6,Table14[Cost Type],$A12)</f>
        <v>0</v>
      </c>
      <c r="I12" s="78">
        <f t="shared" si="0"/>
        <v>0</v>
      </c>
      <c r="J12" s="42"/>
    </row>
    <row r="13" spans="1:10" x14ac:dyDescent="0.25">
      <c r="B13" s="79"/>
      <c r="C13" s="79"/>
      <c r="D13" s="79"/>
      <c r="E13" s="79"/>
      <c r="F13" s="79"/>
      <c r="G13" s="79"/>
      <c r="H13" s="79"/>
      <c r="I13" s="79"/>
      <c r="J13" s="43"/>
    </row>
    <row r="14" spans="1:10" x14ac:dyDescent="0.25">
      <c r="A14" s="21" t="s">
        <v>11</v>
      </c>
      <c r="B14" s="80">
        <f t="shared" ref="B14:I14" si="1">SUM(B8:B12)</f>
        <v>0</v>
      </c>
      <c r="C14" s="80">
        <f t="shared" si="1"/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1">
        <f t="shared" si="1"/>
        <v>0</v>
      </c>
      <c r="I14" s="78">
        <f t="shared" si="1"/>
        <v>0</v>
      </c>
      <c r="J14" s="42"/>
    </row>
    <row r="15" spans="1:10" x14ac:dyDescent="0.25">
      <c r="A15" s="21" t="s">
        <v>8</v>
      </c>
      <c r="B15" s="80">
        <f t="shared" ref="B15:I15" si="2">SUM(B14:B14)</f>
        <v>0</v>
      </c>
      <c r="C15" s="80">
        <f t="shared" si="2"/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1">
        <f t="shared" si="2"/>
        <v>0</v>
      </c>
      <c r="I15" s="78">
        <f t="shared" si="2"/>
        <v>0</v>
      </c>
      <c r="J15" s="42"/>
    </row>
    <row r="16" spans="1:10" x14ac:dyDescent="0.25">
      <c r="A16" s="26"/>
    </row>
    <row r="18" spans="1:10" x14ac:dyDescent="0.25">
      <c r="A18" s="150" t="s">
        <v>150</v>
      </c>
      <c r="B18" s="151"/>
      <c r="C18" s="151"/>
      <c r="D18" s="151"/>
      <c r="E18" s="151"/>
      <c r="F18" s="151"/>
      <c r="G18" s="119" t="s">
        <v>123</v>
      </c>
      <c r="H18" s="119"/>
      <c r="I18" s="119"/>
      <c r="J18" s="119"/>
    </row>
    <row r="19" spans="1:10" x14ac:dyDescent="0.25">
      <c r="A19" s="72" t="s">
        <v>117</v>
      </c>
      <c r="B19" s="73" t="s">
        <v>118</v>
      </c>
      <c r="C19" s="73" t="s">
        <v>120</v>
      </c>
      <c r="D19" s="73" t="s">
        <v>119</v>
      </c>
      <c r="E19" s="73" t="s">
        <v>151</v>
      </c>
      <c r="F19" s="73" t="s">
        <v>133</v>
      </c>
      <c r="G19" s="32" t="s">
        <v>130</v>
      </c>
      <c r="H19" s="32" t="s">
        <v>131</v>
      </c>
      <c r="I19" s="32" t="s">
        <v>149</v>
      </c>
      <c r="J19" s="32" t="s">
        <v>132</v>
      </c>
    </row>
    <row r="20" spans="1:10" x14ac:dyDescent="0.25">
      <c r="A20" s="69"/>
      <c r="B20" s="52"/>
      <c r="C20" s="52"/>
      <c r="D20" s="52"/>
      <c r="E20" s="53"/>
      <c r="F20" s="54"/>
      <c r="G20" s="54"/>
      <c r="H20" s="61"/>
      <c r="I20" s="61"/>
      <c r="J20" s="62"/>
    </row>
    <row r="21" spans="1:10" x14ac:dyDescent="0.25">
      <c r="A21" s="69"/>
      <c r="B21" s="52"/>
      <c r="C21" s="52"/>
      <c r="D21" s="52"/>
      <c r="E21" s="53"/>
      <c r="F21" s="54"/>
      <c r="G21" s="54"/>
      <c r="H21" s="63"/>
      <c r="I21" s="63"/>
      <c r="J21" s="64"/>
    </row>
    <row r="22" spans="1:10" x14ac:dyDescent="0.25">
      <c r="A22" s="69"/>
      <c r="B22" s="52"/>
      <c r="C22" s="52"/>
      <c r="D22" s="52"/>
      <c r="E22" s="53"/>
      <c r="F22" s="54"/>
      <c r="G22" s="54"/>
      <c r="H22" s="63"/>
      <c r="I22" s="63"/>
      <c r="J22" s="64"/>
    </row>
    <row r="23" spans="1:10" x14ac:dyDescent="0.25">
      <c r="A23" s="69"/>
      <c r="B23" s="52"/>
      <c r="C23" s="52"/>
      <c r="D23" s="52"/>
      <c r="E23" s="53"/>
      <c r="F23" s="52"/>
      <c r="G23" s="52"/>
      <c r="H23" s="63"/>
      <c r="I23" s="65"/>
      <c r="J23" s="64"/>
    </row>
    <row r="24" spans="1:10" x14ac:dyDescent="0.25">
      <c r="A24" s="69"/>
      <c r="B24" s="52"/>
      <c r="C24" s="52"/>
      <c r="D24" s="52"/>
      <c r="E24" s="53"/>
      <c r="F24" s="52"/>
      <c r="G24" s="52"/>
      <c r="H24" s="63"/>
      <c r="I24" s="65"/>
      <c r="J24" s="64"/>
    </row>
    <row r="25" spans="1:10" x14ac:dyDescent="0.25">
      <c r="A25" s="69"/>
      <c r="B25" s="52"/>
      <c r="C25" s="52"/>
      <c r="D25" s="52"/>
      <c r="E25" s="53"/>
      <c r="F25" s="52"/>
      <c r="G25" s="52"/>
      <c r="H25" s="63"/>
      <c r="I25" s="63"/>
      <c r="J25" s="64"/>
    </row>
    <row r="26" spans="1:10" x14ac:dyDescent="0.25">
      <c r="A26" s="69"/>
      <c r="B26" s="52"/>
      <c r="C26" s="52"/>
      <c r="D26" s="52"/>
      <c r="E26" s="53"/>
      <c r="F26" s="52"/>
      <c r="G26" s="52"/>
      <c r="H26" s="63"/>
      <c r="I26" s="63"/>
      <c r="J26" s="64"/>
    </row>
    <row r="27" spans="1:10" x14ac:dyDescent="0.25">
      <c r="A27" s="69"/>
      <c r="B27" s="52"/>
      <c r="C27" s="52"/>
      <c r="D27" s="52"/>
      <c r="E27" s="53"/>
      <c r="F27" s="52"/>
      <c r="G27" s="52"/>
      <c r="H27" s="63"/>
      <c r="I27" s="63"/>
      <c r="J27" s="64"/>
    </row>
    <row r="28" spans="1:10" x14ac:dyDescent="0.25">
      <c r="A28" s="69"/>
      <c r="B28" s="52"/>
      <c r="C28" s="52"/>
      <c r="D28" s="52"/>
      <c r="E28" s="53"/>
      <c r="F28" s="52"/>
      <c r="G28" s="52"/>
      <c r="H28" s="63"/>
      <c r="I28" s="63"/>
      <c r="J28" s="64"/>
    </row>
    <row r="29" spans="1:10" x14ac:dyDescent="0.25">
      <c r="A29" s="69"/>
      <c r="B29" s="52"/>
      <c r="C29" s="52"/>
      <c r="D29" s="52"/>
      <c r="E29" s="53"/>
      <c r="F29" s="52"/>
      <c r="G29" s="52"/>
      <c r="H29" s="63"/>
      <c r="I29" s="63"/>
      <c r="J29" s="64"/>
    </row>
    <row r="30" spans="1:10" x14ac:dyDescent="0.25">
      <c r="A30" s="69"/>
      <c r="B30" s="52"/>
      <c r="C30" s="52"/>
      <c r="D30" s="52"/>
      <c r="E30" s="53"/>
      <c r="F30" s="52"/>
      <c r="G30" s="52"/>
      <c r="H30" s="63"/>
      <c r="I30" s="63"/>
      <c r="J30" s="64"/>
    </row>
    <row r="31" spans="1:10" x14ac:dyDescent="0.25">
      <c r="A31" s="69"/>
      <c r="B31" s="52"/>
      <c r="C31" s="52"/>
      <c r="D31" s="52"/>
      <c r="E31" s="53"/>
      <c r="F31" s="52"/>
      <c r="G31" s="52"/>
      <c r="H31" s="63"/>
      <c r="I31" s="63"/>
      <c r="J31" s="64"/>
    </row>
    <row r="32" spans="1:10" x14ac:dyDescent="0.25">
      <c r="A32" s="69"/>
      <c r="B32" s="52"/>
      <c r="C32" s="52"/>
      <c r="D32" s="52"/>
      <c r="E32" s="53"/>
      <c r="F32" s="52"/>
      <c r="G32" s="52"/>
      <c r="H32" s="63"/>
      <c r="I32" s="63"/>
      <c r="J32" s="64"/>
    </row>
    <row r="33" spans="1:10" x14ac:dyDescent="0.25">
      <c r="A33" s="69"/>
      <c r="B33" s="52"/>
      <c r="C33" s="52"/>
      <c r="D33" s="52"/>
      <c r="E33" s="53"/>
      <c r="F33" s="52"/>
      <c r="G33" s="52"/>
      <c r="H33" s="63"/>
      <c r="I33" s="63"/>
      <c r="J33" s="64"/>
    </row>
    <row r="34" spans="1:10" x14ac:dyDescent="0.25">
      <c r="A34" s="69"/>
      <c r="B34" s="52"/>
      <c r="C34" s="52"/>
      <c r="D34" s="52"/>
      <c r="E34" s="53"/>
      <c r="F34" s="52"/>
      <c r="G34" s="52"/>
      <c r="H34" s="63"/>
      <c r="I34" s="63"/>
      <c r="J34" s="64"/>
    </row>
    <row r="35" spans="1:10" x14ac:dyDescent="0.25">
      <c r="A35" s="69"/>
      <c r="B35" s="52"/>
      <c r="C35" s="52"/>
      <c r="D35" s="52"/>
      <c r="E35" s="53"/>
      <c r="F35" s="52"/>
      <c r="G35" s="52"/>
      <c r="H35" s="63"/>
      <c r="I35" s="63"/>
      <c r="J35" s="64"/>
    </row>
    <row r="36" spans="1:10" x14ac:dyDescent="0.25">
      <c r="A36" s="69"/>
      <c r="B36" s="52"/>
      <c r="C36" s="52"/>
      <c r="D36" s="52"/>
      <c r="E36" s="53"/>
      <c r="F36" s="52"/>
      <c r="G36" s="52"/>
      <c r="H36" s="63"/>
      <c r="I36" s="63"/>
      <c r="J36" s="64"/>
    </row>
    <row r="37" spans="1:10" x14ac:dyDescent="0.25">
      <c r="A37" s="69"/>
      <c r="B37" s="52"/>
      <c r="C37" s="52"/>
      <c r="D37" s="52"/>
      <c r="E37" s="53"/>
      <c r="F37" s="52"/>
      <c r="G37" s="52"/>
      <c r="H37" s="63"/>
      <c r="I37" s="63"/>
      <c r="J37" s="64"/>
    </row>
    <row r="38" spans="1:10" x14ac:dyDescent="0.25">
      <c r="A38" s="69"/>
      <c r="B38" s="52"/>
      <c r="C38" s="52"/>
      <c r="D38" s="52"/>
      <c r="E38" s="53"/>
      <c r="F38" s="52"/>
      <c r="G38" s="52"/>
      <c r="H38" s="63"/>
      <c r="I38" s="63"/>
      <c r="J38" s="64"/>
    </row>
    <row r="39" spans="1:10" x14ac:dyDescent="0.25">
      <c r="A39" s="69"/>
      <c r="B39" s="52"/>
      <c r="C39" s="52"/>
      <c r="D39" s="52"/>
      <c r="E39" s="53"/>
      <c r="F39" s="54"/>
      <c r="G39" s="54"/>
      <c r="H39" s="63"/>
      <c r="I39" s="63"/>
      <c r="J39" s="64"/>
    </row>
    <row r="40" spans="1:10" x14ac:dyDescent="0.25">
      <c r="A40" s="69"/>
      <c r="B40" s="52"/>
      <c r="C40" s="52"/>
      <c r="D40" s="52"/>
      <c r="E40" s="53"/>
      <c r="F40" s="54"/>
      <c r="G40" s="54"/>
      <c r="H40" s="63"/>
      <c r="I40" s="63"/>
      <c r="J40" s="64"/>
    </row>
    <row r="41" spans="1:10" x14ac:dyDescent="0.25">
      <c r="A41" s="69"/>
      <c r="B41" s="52"/>
      <c r="C41" s="52"/>
      <c r="D41" s="52"/>
      <c r="E41" s="53"/>
      <c r="F41" s="54"/>
      <c r="G41" s="54"/>
      <c r="H41" s="63"/>
      <c r="I41" s="63"/>
      <c r="J41" s="64"/>
    </row>
    <row r="42" spans="1:10" x14ac:dyDescent="0.25">
      <c r="A42" s="69"/>
      <c r="B42" s="52"/>
      <c r="C42" s="52"/>
      <c r="D42" s="52"/>
      <c r="E42" s="53"/>
      <c r="F42" s="54"/>
      <c r="G42" s="54"/>
      <c r="H42" s="63"/>
      <c r="I42" s="63"/>
      <c r="J42" s="64"/>
    </row>
    <row r="43" spans="1:10" x14ac:dyDescent="0.25">
      <c r="A43" s="69"/>
      <c r="B43" s="52"/>
      <c r="C43" s="52"/>
      <c r="D43" s="52"/>
      <c r="E43" s="53"/>
      <c r="F43" s="54"/>
      <c r="G43" s="54"/>
      <c r="H43" s="63"/>
      <c r="I43" s="63"/>
      <c r="J43" s="64"/>
    </row>
    <row r="44" spans="1:10" x14ac:dyDescent="0.25">
      <c r="A44" s="69"/>
      <c r="B44" s="52"/>
      <c r="C44" s="52"/>
      <c r="D44" s="52"/>
      <c r="E44" s="53"/>
      <c r="F44" s="54"/>
      <c r="G44" s="54"/>
      <c r="H44" s="63"/>
      <c r="I44" s="63"/>
      <c r="J44" s="64"/>
    </row>
    <row r="45" spans="1:10" x14ac:dyDescent="0.25">
      <c r="A45" s="69"/>
      <c r="B45" s="52"/>
      <c r="C45" s="52"/>
      <c r="D45" s="52"/>
      <c r="E45" s="53"/>
      <c r="F45" s="54"/>
      <c r="G45" s="54"/>
      <c r="H45" s="63"/>
      <c r="I45" s="63"/>
      <c r="J45" s="64"/>
    </row>
    <row r="46" spans="1:10" x14ac:dyDescent="0.25">
      <c r="A46" s="69"/>
      <c r="B46" s="52"/>
      <c r="C46" s="52"/>
      <c r="D46" s="52"/>
      <c r="E46" s="53"/>
      <c r="F46" s="54"/>
      <c r="G46" s="54"/>
      <c r="H46" s="63"/>
      <c r="I46" s="63"/>
      <c r="J46" s="64"/>
    </row>
    <row r="47" spans="1:10" x14ac:dyDescent="0.25">
      <c r="A47" s="69"/>
      <c r="B47" s="52"/>
      <c r="C47" s="52"/>
      <c r="D47" s="52"/>
      <c r="E47" s="53"/>
      <c r="F47" s="54"/>
      <c r="G47" s="54"/>
      <c r="H47" s="63"/>
      <c r="I47" s="63"/>
      <c r="J47" s="64"/>
    </row>
    <row r="48" spans="1:10" x14ac:dyDescent="0.25">
      <c r="A48" s="69"/>
      <c r="B48" s="52"/>
      <c r="C48" s="52"/>
      <c r="D48" s="52"/>
      <c r="E48" s="53"/>
      <c r="F48" s="54"/>
      <c r="G48" s="54"/>
      <c r="H48" s="63"/>
      <c r="I48" s="63"/>
      <c r="J48" s="64"/>
    </row>
    <row r="49" spans="1:10" x14ac:dyDescent="0.25">
      <c r="A49" s="69"/>
      <c r="B49" s="52"/>
      <c r="C49" s="52"/>
      <c r="D49" s="52"/>
      <c r="E49" s="53"/>
      <c r="F49" s="54"/>
      <c r="G49" s="54"/>
      <c r="H49" s="63"/>
      <c r="I49" s="63"/>
      <c r="J49" s="64"/>
    </row>
    <row r="50" spans="1:10" x14ac:dyDescent="0.25">
      <c r="A50" s="69"/>
      <c r="B50" s="52"/>
      <c r="C50" s="52"/>
      <c r="D50" s="52"/>
      <c r="E50" s="53"/>
      <c r="F50" s="54"/>
      <c r="G50" s="54"/>
      <c r="H50" s="63"/>
      <c r="I50" s="63"/>
      <c r="J50" s="64"/>
    </row>
    <row r="51" spans="1:10" x14ac:dyDescent="0.25">
      <c r="A51" s="69"/>
      <c r="B51" s="52"/>
      <c r="C51" s="52"/>
      <c r="D51" s="52"/>
      <c r="E51" s="53"/>
      <c r="F51" s="54"/>
      <c r="G51" s="54"/>
      <c r="H51" s="63"/>
      <c r="I51" s="63"/>
      <c r="J51" s="64"/>
    </row>
    <row r="52" spans="1:10" x14ac:dyDescent="0.25">
      <c r="A52" s="69"/>
      <c r="B52" s="52"/>
      <c r="C52" s="52"/>
      <c r="D52" s="52"/>
      <c r="E52" s="53"/>
      <c r="F52" s="54"/>
      <c r="G52" s="54"/>
      <c r="H52" s="63"/>
      <c r="I52" s="63"/>
      <c r="J52" s="64"/>
    </row>
    <row r="53" spans="1:10" x14ac:dyDescent="0.25">
      <c r="A53" s="70"/>
      <c r="B53" s="55"/>
      <c r="C53" s="55"/>
      <c r="D53" s="55"/>
      <c r="E53" s="56"/>
      <c r="F53" s="57"/>
      <c r="G53" s="57"/>
      <c r="H53" s="63"/>
      <c r="I53" s="63"/>
      <c r="J53" s="64"/>
    </row>
    <row r="54" spans="1:10" x14ac:dyDescent="0.25">
      <c r="A54" s="69"/>
      <c r="B54" s="52"/>
      <c r="C54" s="52"/>
      <c r="D54" s="52"/>
      <c r="E54" s="53"/>
      <c r="F54" s="54"/>
      <c r="G54" s="54"/>
      <c r="H54" s="63"/>
      <c r="I54" s="63"/>
      <c r="J54" s="64"/>
    </row>
    <row r="55" spans="1:10" x14ac:dyDescent="0.25">
      <c r="A55" s="69"/>
      <c r="B55" s="52"/>
      <c r="C55" s="52"/>
      <c r="D55" s="52"/>
      <c r="E55" s="53"/>
      <c r="F55" s="54"/>
      <c r="G55" s="54"/>
      <c r="H55" s="63"/>
      <c r="I55" s="63"/>
      <c r="J55" s="64"/>
    </row>
    <row r="56" spans="1:10" x14ac:dyDescent="0.25">
      <c r="A56" s="69"/>
      <c r="B56" s="52"/>
      <c r="C56" s="52"/>
      <c r="D56" s="52"/>
      <c r="E56" s="53"/>
      <c r="F56" s="54"/>
      <c r="G56" s="54"/>
      <c r="H56" s="63"/>
      <c r="I56" s="63"/>
      <c r="J56" s="64"/>
    </row>
    <row r="57" spans="1:10" x14ac:dyDescent="0.25">
      <c r="A57" s="69"/>
      <c r="B57" s="52"/>
      <c r="C57" s="52"/>
      <c r="D57" s="52"/>
      <c r="E57" s="53"/>
      <c r="F57" s="54"/>
      <c r="G57" s="54"/>
      <c r="H57" s="63"/>
      <c r="I57" s="63"/>
      <c r="J57" s="64"/>
    </row>
    <row r="58" spans="1:10" x14ac:dyDescent="0.25">
      <c r="A58" s="69"/>
      <c r="B58" s="52"/>
      <c r="C58" s="52"/>
      <c r="D58" s="52"/>
      <c r="E58" s="53"/>
      <c r="F58" s="54"/>
      <c r="G58" s="54"/>
      <c r="H58" s="63"/>
      <c r="I58" s="63"/>
      <c r="J58" s="64"/>
    </row>
    <row r="59" spans="1:10" x14ac:dyDescent="0.25">
      <c r="A59" s="69"/>
      <c r="B59" s="52"/>
      <c r="C59" s="52"/>
      <c r="D59" s="52"/>
      <c r="E59" s="53"/>
      <c r="F59" s="54"/>
      <c r="G59" s="54"/>
      <c r="H59" s="63"/>
      <c r="I59" s="63"/>
      <c r="J59" s="64"/>
    </row>
    <row r="60" spans="1:10" x14ac:dyDescent="0.25">
      <c r="A60" s="69"/>
      <c r="B60" s="52"/>
      <c r="C60" s="52"/>
      <c r="D60" s="52"/>
      <c r="E60" s="53"/>
      <c r="F60" s="54"/>
      <c r="G60" s="54"/>
      <c r="H60" s="63"/>
      <c r="I60" s="63"/>
      <c r="J60" s="64"/>
    </row>
    <row r="61" spans="1:10" x14ac:dyDescent="0.25">
      <c r="A61" s="69"/>
      <c r="B61" s="52"/>
      <c r="C61" s="52"/>
      <c r="D61" s="52"/>
      <c r="E61" s="53"/>
      <c r="F61" s="54"/>
      <c r="G61" s="54"/>
      <c r="H61" s="63"/>
      <c r="I61" s="63"/>
      <c r="J61" s="64"/>
    </row>
    <row r="62" spans="1:10" ht="15.75" thickBot="1" x14ac:dyDescent="0.3">
      <c r="A62" s="70"/>
      <c r="B62" s="55"/>
      <c r="C62" s="55"/>
      <c r="D62" s="55"/>
      <c r="E62" s="56"/>
      <c r="F62" s="57"/>
      <c r="G62" s="57"/>
      <c r="H62" s="63"/>
      <c r="I62" s="63"/>
      <c r="J62" s="66"/>
    </row>
    <row r="63" spans="1:10" ht="15.75" thickBot="1" x14ac:dyDescent="0.3">
      <c r="A63" s="33" t="s">
        <v>121</v>
      </c>
      <c r="B63" s="34"/>
      <c r="C63" s="34"/>
      <c r="D63" s="36"/>
      <c r="E63" s="35">
        <f>SUBTOTAL(109,Table14[Submitted Cost])</f>
        <v>0</v>
      </c>
      <c r="F63" s="34"/>
      <c r="G63" s="34"/>
      <c r="H63" s="35">
        <f>SUBTOTAL(109,Table14[Accepted Cost])</f>
        <v>0</v>
      </c>
      <c r="I63" s="35"/>
      <c r="J63" s="34"/>
    </row>
    <row r="64" spans="1:10" ht="15.75" thickTop="1" x14ac:dyDescent="0.25"/>
  </sheetData>
  <sheetProtection selectLockedCells="1"/>
  <mergeCells count="9">
    <mergeCell ref="G4:I4"/>
    <mergeCell ref="A18:F18"/>
    <mergeCell ref="G18:J18"/>
    <mergeCell ref="B1:E1"/>
    <mergeCell ref="G1:I1"/>
    <mergeCell ref="B2:E2"/>
    <mergeCell ref="G2:I2"/>
    <mergeCell ref="B3:E3"/>
    <mergeCell ref="G3:I3"/>
  </mergeCells>
  <dataValidations count="2">
    <dataValidation type="list" allowBlank="1" showInputMessage="1" showErrorMessage="1" sqref="A20:A62" xr:uid="{78750705-C663-4BEA-B9BA-52DFF8071B37}">
      <formula1>$B$6:$H$6</formula1>
    </dataValidation>
    <dataValidation type="list" allowBlank="1" showInputMessage="1" showErrorMessage="1" sqref="B20:B62" xr:uid="{EE10AD36-A83C-45ED-81FD-F91DCB949FCC}">
      <formula1>$A$8:$A$12</formula1>
    </dataValidation>
  </dataValidations>
  <pageMargins left="0" right="0" top="0.75" bottom="0.5" header="0.3" footer="0.3"/>
  <pageSetup scale="63" fitToHeight="0" orientation="landscape" r:id="rId1"/>
  <headerFooter>
    <oddHeader>&amp;CSTATE AGENCY DISASTER COST REPORTING</oddHeader>
  </headerFooter>
  <rowBreaks count="1" manualBreakCount="1">
    <brk id="1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C625F5-7E2F-47D0-B977-C37766D2A044}">
          <x14:formula1>
            <xm:f>Info!$G$1:$G$10</xm:f>
          </x14:formula1>
          <xm:sqref>G20:G62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54</vt:i4>
      </vt:variant>
    </vt:vector>
  </HeadingPairs>
  <TitlesOfParts>
    <vt:vector size="111" baseType="lpstr">
      <vt:lpstr>Info</vt:lpstr>
      <vt:lpstr>Instructions -- START HERE</vt:lpstr>
      <vt:lpstr>Definitions</vt:lpstr>
      <vt:lpstr>Entity Example</vt:lpstr>
      <vt:lpstr>Confirmed Summary</vt:lpstr>
      <vt:lpstr>Unconfirmed County Summary</vt:lpstr>
      <vt:lpstr>Potential Applicants</vt:lpstr>
      <vt:lpstr>Entity1</vt:lpstr>
      <vt:lpstr>Entity2</vt:lpstr>
      <vt:lpstr>Entity3</vt:lpstr>
      <vt:lpstr>Entity4</vt:lpstr>
      <vt:lpstr>Entity5</vt:lpstr>
      <vt:lpstr>Entity6</vt:lpstr>
      <vt:lpstr>Entity7</vt:lpstr>
      <vt:lpstr>Entity8</vt:lpstr>
      <vt:lpstr>Entity9</vt:lpstr>
      <vt:lpstr>Entity10</vt:lpstr>
      <vt:lpstr>Entity11</vt:lpstr>
      <vt:lpstr>Entity12</vt:lpstr>
      <vt:lpstr>Entity13</vt:lpstr>
      <vt:lpstr>Entity14</vt:lpstr>
      <vt:lpstr>Entity15</vt:lpstr>
      <vt:lpstr>Entity16</vt:lpstr>
      <vt:lpstr>Entity17</vt:lpstr>
      <vt:lpstr>Entity18</vt:lpstr>
      <vt:lpstr>Entity19</vt:lpstr>
      <vt:lpstr>Entity20</vt:lpstr>
      <vt:lpstr>Entity21</vt:lpstr>
      <vt:lpstr>Entity22</vt:lpstr>
      <vt:lpstr>Entity23</vt:lpstr>
      <vt:lpstr>Entity24</vt:lpstr>
      <vt:lpstr>Entity25</vt:lpstr>
      <vt:lpstr>Entity26</vt:lpstr>
      <vt:lpstr>Entity27</vt:lpstr>
      <vt:lpstr>Entity28</vt:lpstr>
      <vt:lpstr>Entity29</vt:lpstr>
      <vt:lpstr>Entity30</vt:lpstr>
      <vt:lpstr>Entity31</vt:lpstr>
      <vt:lpstr>Entity32</vt:lpstr>
      <vt:lpstr>Entity33</vt:lpstr>
      <vt:lpstr>Entity34</vt:lpstr>
      <vt:lpstr>Entity35</vt:lpstr>
      <vt:lpstr>Entity36</vt:lpstr>
      <vt:lpstr>Entity37</vt:lpstr>
      <vt:lpstr>Entity38</vt:lpstr>
      <vt:lpstr>Entity39</vt:lpstr>
      <vt:lpstr>Entity40</vt:lpstr>
      <vt:lpstr>Entity41</vt:lpstr>
      <vt:lpstr>Entity42</vt:lpstr>
      <vt:lpstr>Entity43</vt:lpstr>
      <vt:lpstr>Entity44</vt:lpstr>
      <vt:lpstr>Entity45</vt:lpstr>
      <vt:lpstr>Entity46</vt:lpstr>
      <vt:lpstr>Entity47</vt:lpstr>
      <vt:lpstr>Entity48</vt:lpstr>
      <vt:lpstr>Entity49</vt:lpstr>
      <vt:lpstr>Entity50</vt:lpstr>
      <vt:lpstr>County</vt:lpstr>
      <vt:lpstr>'Confirmed Summary'!Print_Area</vt:lpstr>
      <vt:lpstr>'Entity Example'!Print_Area</vt:lpstr>
      <vt:lpstr>Entity1!Print_Area</vt:lpstr>
      <vt:lpstr>Entity10!Print_Area</vt:lpstr>
      <vt:lpstr>Entity11!Print_Area</vt:lpstr>
      <vt:lpstr>Entity12!Print_Area</vt:lpstr>
      <vt:lpstr>Entity13!Print_Area</vt:lpstr>
      <vt:lpstr>Entity14!Print_Area</vt:lpstr>
      <vt:lpstr>Entity15!Print_Area</vt:lpstr>
      <vt:lpstr>Entity16!Print_Area</vt:lpstr>
      <vt:lpstr>Entity17!Print_Area</vt:lpstr>
      <vt:lpstr>Entity18!Print_Area</vt:lpstr>
      <vt:lpstr>Entity19!Print_Area</vt:lpstr>
      <vt:lpstr>Entity2!Print_Area</vt:lpstr>
      <vt:lpstr>Entity20!Print_Area</vt:lpstr>
      <vt:lpstr>Entity21!Print_Area</vt:lpstr>
      <vt:lpstr>Entity22!Print_Area</vt:lpstr>
      <vt:lpstr>Entity23!Print_Area</vt:lpstr>
      <vt:lpstr>Entity24!Print_Area</vt:lpstr>
      <vt:lpstr>Entity25!Print_Area</vt:lpstr>
      <vt:lpstr>Entity26!Print_Area</vt:lpstr>
      <vt:lpstr>Entity27!Print_Area</vt:lpstr>
      <vt:lpstr>Entity28!Print_Area</vt:lpstr>
      <vt:lpstr>Entity29!Print_Area</vt:lpstr>
      <vt:lpstr>Entity3!Print_Area</vt:lpstr>
      <vt:lpstr>Entity30!Print_Area</vt:lpstr>
      <vt:lpstr>Entity31!Print_Area</vt:lpstr>
      <vt:lpstr>Entity32!Print_Area</vt:lpstr>
      <vt:lpstr>Entity33!Print_Area</vt:lpstr>
      <vt:lpstr>Entity34!Print_Area</vt:lpstr>
      <vt:lpstr>Entity35!Print_Area</vt:lpstr>
      <vt:lpstr>Entity36!Print_Area</vt:lpstr>
      <vt:lpstr>Entity37!Print_Area</vt:lpstr>
      <vt:lpstr>Entity38!Print_Area</vt:lpstr>
      <vt:lpstr>Entity39!Print_Area</vt:lpstr>
      <vt:lpstr>Entity4!Print_Area</vt:lpstr>
      <vt:lpstr>Entity40!Print_Area</vt:lpstr>
      <vt:lpstr>Entity41!Print_Area</vt:lpstr>
      <vt:lpstr>Entity42!Print_Area</vt:lpstr>
      <vt:lpstr>Entity43!Print_Area</vt:lpstr>
      <vt:lpstr>Entity44!Print_Area</vt:lpstr>
      <vt:lpstr>Entity45!Print_Area</vt:lpstr>
      <vt:lpstr>Entity46!Print_Area</vt:lpstr>
      <vt:lpstr>Entity47!Print_Area</vt:lpstr>
      <vt:lpstr>Entity48!Print_Area</vt:lpstr>
      <vt:lpstr>Entity49!Print_Area</vt:lpstr>
      <vt:lpstr>Entity5!Print_Area</vt:lpstr>
      <vt:lpstr>Entity50!Print_Area</vt:lpstr>
      <vt:lpstr>Entity6!Print_Area</vt:lpstr>
      <vt:lpstr>Entity7!Print_Area</vt:lpstr>
      <vt:lpstr>Entity8!Print_Area</vt:lpstr>
      <vt:lpstr>Entity9!Print_Area</vt:lpstr>
      <vt:lpstr>'Unconfirmed County Summary'!Print_Area</vt:lpstr>
    </vt:vector>
  </TitlesOfParts>
  <Company>DCA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zyvoloski_r</dc:creator>
  <cp:lastModifiedBy>zyvoloski_r</cp:lastModifiedBy>
  <cp:lastPrinted>2020-08-03T18:05:00Z</cp:lastPrinted>
  <dcterms:created xsi:type="dcterms:W3CDTF">2012-05-23T12:40:12Z</dcterms:created>
  <dcterms:modified xsi:type="dcterms:W3CDTF">2021-07-07T16:08:25Z</dcterms:modified>
</cp:coreProperties>
</file>