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_PUD Capital Project Files\412 - Water User Fee Fund\70202 - Collier County Standards\USM\Editions\2018-07-10 Manual - Res 2018-128\Section 4 Appendices\"/>
    </mc:Choice>
  </mc:AlternateContent>
  <xr:revisionPtr revIDLastSave="0" documentId="8_{07A888AB-5580-4621-AFC0-0C5C783174BC}" xr6:coauthVersionLast="31" xr6:coauthVersionMax="31" xr10:uidLastSave="{00000000-0000-0000-0000-000000000000}"/>
  <bookViews>
    <workbookView xWindow="0" yWindow="0" windowWidth="17970" windowHeight="8310" activeTab="1" xr2:uid="{00000000-000D-0000-FFFF-FFFF00000000}"/>
  </bookViews>
  <sheets>
    <sheet name="Cover" sheetId="1" r:id="rId1"/>
    <sheet name="Fixture Value Worksheet" sheetId="5" r:id="rId2"/>
    <sheet name="Table for Estimating Demand" sheetId="4" r:id="rId3"/>
    <sheet name="Sheet1" sheetId="6" state="hidden" r:id="rId4"/>
  </sheets>
  <definedNames>
    <definedName name="_xlnm.Print_Area" localSheetId="0">Cover!$A$1:$L$40</definedName>
    <definedName name="_xlnm.Print_Area" localSheetId="1">'Fixture Value Worksheet'!$A$2:$K$50</definedName>
    <definedName name="_xlnm.Print_Area" localSheetId="2">'Table for Estimating Demand'!$A$1:$F$65</definedName>
  </definedNames>
  <calcPr calcId="179017"/>
</workbook>
</file>

<file path=xl/calcChain.xml><?xml version="1.0" encoding="utf-8"?>
<calcChain xmlns="http://schemas.openxmlformats.org/spreadsheetml/2006/main">
  <c r="A3" i="6" l="1"/>
  <c r="J43" i="5"/>
  <c r="J42" i="5"/>
  <c r="J41" i="5"/>
  <c r="J40" i="5"/>
  <c r="J39" i="5"/>
  <c r="J37" i="5"/>
  <c r="J36" i="5"/>
  <c r="J33" i="5"/>
  <c r="J32" i="5"/>
  <c r="J31" i="5"/>
  <c r="J29" i="5"/>
  <c r="J28" i="5"/>
  <c r="J27" i="5"/>
  <c r="J26" i="5"/>
  <c r="J25" i="5"/>
  <c r="J23" i="5"/>
  <c r="J22" i="5"/>
  <c r="J21" i="5"/>
  <c r="J20" i="5"/>
  <c r="J19" i="5"/>
  <c r="J18" i="5"/>
  <c r="J17" i="5"/>
  <c r="J16" i="5"/>
  <c r="J14" i="5"/>
  <c r="J13" i="5"/>
  <c r="A10" i="6"/>
  <c r="A9" i="6"/>
  <c r="A8" i="6"/>
  <c r="A7" i="6"/>
  <c r="A6" i="6"/>
  <c r="A5" i="6"/>
  <c r="A4" i="6"/>
  <c r="F33" i="5"/>
  <c r="F35" i="5"/>
  <c r="J35" i="5" s="1"/>
  <c r="J44" i="5" l="1"/>
  <c r="J46" i="5" s="1"/>
  <c r="I4" i="6" l="1"/>
  <c r="J4" i="6" s="1"/>
  <c r="G4" i="6"/>
  <c r="H4" i="6" s="1"/>
  <c r="G3" i="6"/>
  <c r="H3" i="6" s="1"/>
  <c r="I3" i="6"/>
  <c r="J3" i="6" s="1"/>
  <c r="B28" i="1" l="1"/>
  <c r="I27" i="1" s="1"/>
</calcChain>
</file>

<file path=xl/sharedStrings.xml><?xml version="1.0" encoding="utf-8"?>
<sst xmlns="http://schemas.openxmlformats.org/spreadsheetml/2006/main" count="193" uniqueCount="103">
  <si>
    <t>Other:</t>
  </si>
  <si>
    <t>Preparer's Information:</t>
  </si>
  <si>
    <t>Project Information:</t>
  </si>
  <si>
    <t>Name of Project ===&gt;</t>
  </si>
  <si>
    <t>Project Address ===&gt;</t>
  </si>
  <si>
    <t>Name ============&gt;</t>
  </si>
  <si>
    <t>Address ==========&gt;</t>
  </si>
  <si>
    <t>Phone ============&gt;</t>
  </si>
  <si>
    <t>Date ====&gt;</t>
  </si>
  <si>
    <t>Permit or AR Number</t>
  </si>
  <si>
    <t>One Form Per Meter</t>
  </si>
  <si>
    <t xml:space="preserve">Please Note: </t>
  </si>
  <si>
    <t>Automatic clothes Washer</t>
  </si>
  <si>
    <t>x</t>
  </si>
  <si>
    <t>=</t>
  </si>
  <si>
    <t>Bathroom group</t>
  </si>
  <si>
    <t>Bathtub</t>
  </si>
  <si>
    <t>Bidet</t>
  </si>
  <si>
    <t>Dental unit or cuspidor</t>
  </si>
  <si>
    <t>Dishwasher, residential</t>
  </si>
  <si>
    <t>Drinking fountain</t>
  </si>
  <si>
    <t>Shower</t>
  </si>
  <si>
    <t>Sillcock, hose bibb</t>
  </si>
  <si>
    <t>Urinal</t>
  </si>
  <si>
    <t>Standard</t>
  </si>
  <si>
    <t>Water Closet</t>
  </si>
  <si>
    <t>Flushometer tank</t>
  </si>
  <si>
    <t xml:space="preserve">1.  All commercial facilities must be metered separately from residential facilities with the exception of those commercial facilities that are within a master metered residential development and designed for the exclusive use of the residents within such development. </t>
  </si>
  <si>
    <t>Fixture Flow Value Worksheet</t>
  </si>
  <si>
    <t xml:space="preserve">     Residential</t>
  </si>
  <si>
    <t xml:space="preserve">     Service</t>
  </si>
  <si>
    <t># of Fixtures Per Unit</t>
  </si>
  <si>
    <t>Fixture Flow Value</t>
  </si>
  <si>
    <t>Total Fixture Value Per Unit =====&gt;</t>
  </si>
  <si>
    <t>Title ==============&gt;</t>
  </si>
  <si>
    <t>Company=========&gt;</t>
  </si>
  <si>
    <t>Fixture</t>
  </si>
  <si>
    <t xml:space="preserve">     Commercial</t>
  </si>
  <si>
    <t>For any fixtures not listed, submit manufacturer's data sheets and enter appropriate description and value:</t>
  </si>
  <si>
    <t>Table for Estimating Demand</t>
  </si>
  <si>
    <t>SUPPLY SYSTEMS PREDOMINANTLY FOR FLUSH TANKS</t>
  </si>
  <si>
    <t>SUPPLY SYSTEMS PREDOMINANTLY FOR FLUSH VALVES</t>
  </si>
  <si>
    <t>Load</t>
  </si>
  <si>
    <t>Demand</t>
  </si>
  <si>
    <t>Gallons per minute</t>
  </si>
  <si>
    <t>---</t>
  </si>
  <si>
    <t>This Section to be filled out by Engineer/Architect of Record:</t>
  </si>
  <si>
    <t>Type or Print Name of Engineer/Architect of Record for Project</t>
  </si>
  <si>
    <t>Signature of Engineer/Architect of Record for Project and Date</t>
  </si>
  <si>
    <t>[Affix Engineering/Architect Stamp Here]</t>
  </si>
  <si>
    <t>Please call Public Utilities Engineering (239) 252-2583 with any questions.</t>
  </si>
  <si>
    <t>Email Address =====&gt;</t>
  </si>
  <si>
    <t>Water Meter Sizing Form</t>
  </si>
  <si>
    <t>Flow Rate</t>
  </si>
  <si>
    <t>Demand in accordance with the Fixture Flow Value Worksheet and the Table for Estimating Demand</t>
  </si>
  <si>
    <t>Meter Size</t>
  </si>
  <si>
    <t>Demand Range (GPM)</t>
  </si>
  <si>
    <t>3/4"</t>
  </si>
  <si>
    <t>1"</t>
  </si>
  <si>
    <t>1 1/2"</t>
  </si>
  <si>
    <t>2"</t>
  </si>
  <si>
    <t>3"</t>
  </si>
  <si>
    <t>4"</t>
  </si>
  <si>
    <t>As defined in FL Plumbing Code Section 202                                         (1.6 gpf water closet)</t>
  </si>
  <si>
    <t xml:space="preserve">     Lavatory</t>
  </si>
  <si>
    <t xml:space="preserve">     Laundry tray</t>
  </si>
  <si>
    <t>Tank</t>
  </si>
  <si>
    <t>Flushless</t>
  </si>
  <si>
    <t>x10</t>
  </si>
  <si>
    <t>Number of Units with this Fixture Count =====&gt;</t>
  </si>
  <si>
    <t>Enter # of Fixtures of each Fixture Type, per unit, then multiply by appropriate Flow Rate to get Fixture Value</t>
  </si>
  <si>
    <t xml:space="preserve">     Kitchen, residential</t>
  </si>
  <si>
    <t>Sink (per faucet)</t>
  </si>
  <si>
    <t xml:space="preserve">     Wash</t>
  </si>
  <si>
    <t>Grand Total of Fixture Flow Value (Per Unit Total x Number of Units)** =====&gt;</t>
  </si>
  <si>
    <r>
      <t>**</t>
    </r>
    <r>
      <rPr>
        <sz val="11"/>
        <rFont val="Arial"/>
        <family val="2"/>
      </rPr>
      <t>Use total Fixture Flow Value on "Table for Estimating Demand" to estimate water meter demand.</t>
    </r>
  </si>
  <si>
    <t>Flushometer valve*</t>
  </si>
  <si>
    <t>Valve*</t>
  </si>
  <si>
    <r>
      <t xml:space="preserve">*Valves are calculated using a flush rate of 10 flushes per minute (according to Florida Plumbing Code).
   The flow rate is 10 times the gallons per flush.
   The fixture flow value is calculated as follows:
        </t>
    </r>
    <r>
      <rPr>
        <u/>
        <sz val="11"/>
        <rFont val="Arial"/>
        <family val="2"/>
      </rPr>
      <t>Number of Valves</t>
    </r>
    <r>
      <rPr>
        <sz val="11"/>
        <rFont val="Arial"/>
        <family val="2"/>
      </rPr>
      <t xml:space="preserve">               </t>
    </r>
    <r>
      <rPr>
        <u/>
        <sz val="11"/>
        <rFont val="Arial"/>
        <family val="2"/>
      </rPr>
      <t>Calculation</t>
    </r>
    <r>
      <rPr>
        <sz val="11"/>
        <rFont val="Arial"/>
        <family val="2"/>
      </rPr>
      <t xml:space="preserve">
              1 - 2                        Flow Rate </t>
    </r>
    <r>
      <rPr>
        <b/>
        <sz val="11"/>
        <rFont val="Arial"/>
        <family val="2"/>
      </rPr>
      <t>times</t>
    </r>
    <r>
      <rPr>
        <sz val="11"/>
        <rFont val="Arial"/>
        <family val="2"/>
      </rPr>
      <t xml:space="preserve"> Number of Fixtures.
              3 - 10                      Flow Rate </t>
    </r>
    <r>
      <rPr>
        <b/>
        <sz val="11"/>
        <rFont val="Arial"/>
        <family val="2"/>
      </rPr>
      <t>times</t>
    </r>
    <r>
      <rPr>
        <sz val="11"/>
        <rFont val="Arial"/>
        <family val="2"/>
      </rPr>
      <t xml:space="preserve"> two </t>
    </r>
    <r>
      <rPr>
        <b/>
        <sz val="11"/>
        <rFont val="Arial"/>
        <family val="2"/>
      </rPr>
      <t>plus</t>
    </r>
    <r>
      <rPr>
        <sz val="11"/>
        <rFont val="Arial"/>
        <family val="2"/>
      </rPr>
      <t xml:space="preserve"> two </t>
    </r>
    <r>
      <rPr>
        <b/>
        <sz val="11"/>
        <rFont val="Arial"/>
        <family val="2"/>
      </rPr>
      <t>times</t>
    </r>
    <r>
      <rPr>
        <sz val="11"/>
        <rFont val="Arial"/>
        <family val="2"/>
      </rPr>
      <t xml:space="preserve"> the Number of Fixtures.
              11 or more              Flow Rate </t>
    </r>
    <r>
      <rPr>
        <b/>
        <sz val="11"/>
        <rFont val="Arial"/>
        <family val="2"/>
      </rPr>
      <t>times</t>
    </r>
    <r>
      <rPr>
        <sz val="11"/>
        <rFont val="Arial"/>
        <family val="2"/>
      </rPr>
      <t xml:space="preserve"> Number of Fixtures </t>
    </r>
    <r>
      <rPr>
        <b/>
        <sz val="11"/>
        <rFont val="Arial"/>
        <family val="2"/>
      </rPr>
      <t>divided</t>
    </r>
    <r>
      <rPr>
        <sz val="11"/>
        <rFont val="Arial"/>
        <family val="2"/>
      </rPr>
      <t xml:space="preserve"> by two.</t>
    </r>
  </si>
  <si>
    <t>0 to 30</t>
  </si>
  <si>
    <t>30.1 to 50</t>
  </si>
  <si>
    <t>50.1 to 100</t>
  </si>
  <si>
    <t>100.1 to 160</t>
  </si>
  <si>
    <t>160.1 to 450</t>
  </si>
  <si>
    <t>450.1 to 1000</t>
  </si>
  <si>
    <t>to</t>
  </si>
  <si>
    <t>6"</t>
  </si>
  <si>
    <t>8"</t>
  </si>
  <si>
    <t>Multiple</t>
  </si>
  <si>
    <t>High</t>
  </si>
  <si>
    <t>Low</t>
  </si>
  <si>
    <t>Flush Tanks</t>
  </si>
  <si>
    <t>Flush Valves</t>
  </si>
  <si>
    <t>Gallons/Flush =</t>
  </si>
  <si>
    <t>1001.1 to 2000</t>
  </si>
  <si>
    <t>2000.1 to 3500</t>
  </si>
  <si>
    <t>If the meter size requested is larger than the meter size required per the table velow, please indicate the reason for the request by checking the appropriate box:</t>
  </si>
  <si>
    <t>Meter Size Required:</t>
  </si>
  <si>
    <t>Meter Size Requested:</t>
  </si>
  <si>
    <t>Existing Meter Size:</t>
  </si>
  <si>
    <t>GPM</t>
  </si>
  <si>
    <r>
      <t>2.</t>
    </r>
    <r>
      <rPr>
        <sz val="12"/>
        <color rgb="FF000000"/>
        <rFont val="Times New Roman"/>
        <family val="1"/>
      </rPr>
      <t xml:space="preserve"> </t>
    </r>
    <r>
      <rPr>
        <sz val="12"/>
        <color rgb="FF000000"/>
        <rFont val="Arial"/>
        <family val="2"/>
      </rPr>
      <t xml:space="preserve">The Design Engineer/Architect must submit signed and sealed documentation supporting meter sizing. Sizing shall be based upon fixture flow values, as shown on the following page and the table on page 3, unless approved otherwise by Utility Deviation. If an increase in meter size is requested to accommodate for fire flow, the Engineer/Architect should check appropriate box below. A Utility Deviation will not be required for increasing meter size for fire flow requirements. For all meter sizes, the Engineer/Architect must consider all relevant factors before selecting the final meter size. </t>
    </r>
  </si>
  <si>
    <t>3.   For remodeling projects this form must be submitted only if there is a net increase in fixture flow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</si>
</sst>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0"/>
      <name val="Arial"/>
    </font>
    <font>
      <sz val="10"/>
      <name val="Arial"/>
      <family val="2"/>
    </font>
    <font>
      <b/>
      <sz val="10"/>
      <name val="Arial"/>
      <family val="2"/>
    </font>
    <font>
      <b/>
      <sz val="12"/>
      <name val="Arial"/>
      <family val="2"/>
    </font>
    <font>
      <b/>
      <u/>
      <sz val="12"/>
      <name val="Arial"/>
      <family val="2"/>
    </font>
    <font>
      <sz val="8"/>
      <name val="Arial"/>
      <family val="2"/>
    </font>
    <font>
      <sz val="10"/>
      <name val="Arial"/>
      <family val="2"/>
    </font>
    <font>
      <b/>
      <sz val="22"/>
      <name val="Arial"/>
      <family val="2"/>
    </font>
    <font>
      <i/>
      <sz val="16"/>
      <name val="Arial"/>
      <family val="2"/>
    </font>
    <font>
      <b/>
      <sz val="9"/>
      <name val="Arial"/>
      <family val="2"/>
    </font>
    <font>
      <b/>
      <sz val="11"/>
      <name val="Arial"/>
      <family val="2"/>
    </font>
    <font>
      <b/>
      <i/>
      <sz val="14"/>
      <name val="Arial"/>
      <family val="2"/>
    </font>
    <font>
      <b/>
      <i/>
      <u/>
      <sz val="14"/>
      <name val="Arial Black"/>
      <family val="2"/>
    </font>
    <font>
      <sz val="12"/>
      <name val="Arial"/>
      <family val="2"/>
    </font>
    <font>
      <sz val="11"/>
      <name val="Arial"/>
      <family val="2"/>
    </font>
    <font>
      <b/>
      <sz val="14"/>
      <name val="Arial"/>
      <family val="2"/>
    </font>
    <font>
      <sz val="12"/>
      <name val="Arial"/>
      <family val="2"/>
    </font>
    <font>
      <sz val="11"/>
      <name val="Arial"/>
      <family val="2"/>
    </font>
    <font>
      <sz val="11"/>
      <color indexed="10"/>
      <name val="Arial"/>
      <family val="2"/>
    </font>
    <font>
      <i/>
      <sz val="11"/>
      <name val="Arial"/>
      <family val="2"/>
    </font>
    <font>
      <u/>
      <sz val="11"/>
      <name val="Arial"/>
      <family val="2"/>
    </font>
    <font>
      <i/>
      <sz val="12"/>
      <name val="Arial"/>
      <family val="2"/>
    </font>
    <font>
      <sz val="8"/>
      <color rgb="FF000000"/>
      <name val="Segoe UI"/>
      <family val="2"/>
    </font>
    <font>
      <sz val="12"/>
      <color rgb="FF000000"/>
      <name val="Arial"/>
      <family val="2"/>
    </font>
    <font>
      <sz val="12"/>
      <color rgb="FF000000"/>
      <name val="Times New Roman"/>
      <family val="1"/>
    </font>
    <font>
      <u/>
      <sz val="10"/>
      <name val="Arial"/>
      <family val="2"/>
    </font>
  </fonts>
  <fills count="7">
    <fill>
      <patternFill patternType="none"/>
    </fill>
    <fill>
      <patternFill patternType="gray125"/>
    </fill>
    <fill>
      <patternFill patternType="solid">
        <fgColor indexed="58"/>
        <bgColor indexed="64"/>
      </patternFill>
    </fill>
    <fill>
      <patternFill patternType="solid">
        <fgColor indexed="55"/>
        <bgColor indexed="64"/>
      </patternFill>
    </fill>
    <fill>
      <patternFill patternType="solid">
        <fgColor indexed="43"/>
        <bgColor indexed="64"/>
      </patternFill>
    </fill>
    <fill>
      <patternFill patternType="solid">
        <fgColor indexed="8"/>
        <bgColor indexed="64"/>
      </patternFill>
    </fill>
    <fill>
      <patternFill patternType="solid">
        <fgColor rgb="FFFFFF99"/>
        <bgColor indexed="64"/>
      </patternFill>
    </fill>
  </fills>
  <borders count="29">
    <border>
      <left/>
      <right/>
      <top/>
      <bottom/>
      <diagonal/>
    </border>
    <border>
      <left/>
      <right/>
      <top/>
      <bottom style="thin">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style="double">
        <color indexed="64"/>
      </right>
      <top style="double">
        <color indexed="64"/>
      </top>
      <bottom style="dotted">
        <color indexed="64"/>
      </bottom>
      <diagonal/>
    </border>
    <border>
      <left style="double">
        <color indexed="64"/>
      </left>
      <right/>
      <top/>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double">
        <color indexed="64"/>
      </right>
      <top style="dotted">
        <color indexed="64"/>
      </top>
      <bottom style="dotted">
        <color indexed="64"/>
      </bottom>
      <diagonal/>
    </border>
    <border>
      <left/>
      <right style="double">
        <color indexed="64"/>
      </right>
      <top style="dotted">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tted">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25">
    <xf numFmtId="0" fontId="0" fillId="0" borderId="0" xfId="0"/>
    <xf numFmtId="0" fontId="3" fillId="0" borderId="0" xfId="0" applyFont="1"/>
    <xf numFmtId="0" fontId="4" fillId="0" borderId="0" xfId="0" applyFont="1"/>
    <xf numFmtId="0" fontId="2" fillId="0" borderId="0" xfId="0" applyFont="1"/>
    <xf numFmtId="0" fontId="0" fillId="2" borderId="0" xfId="0" applyFill="1"/>
    <xf numFmtId="0" fontId="6" fillId="0" borderId="0" xfId="0" applyFont="1"/>
    <xf numFmtId="0" fontId="4" fillId="0" borderId="0" xfId="0" applyFont="1" applyBorder="1"/>
    <xf numFmtId="0" fontId="0" fillId="0" borderId="0" xfId="0" applyBorder="1" applyProtection="1"/>
    <xf numFmtId="0" fontId="0" fillId="0" borderId="0" xfId="0" applyProtection="1"/>
    <xf numFmtId="0" fontId="0" fillId="0" borderId="1" xfId="0" applyBorder="1" applyProtection="1"/>
    <xf numFmtId="0" fontId="3" fillId="0" borderId="0" xfId="0" applyFont="1" applyFill="1" applyBorder="1"/>
    <xf numFmtId="0" fontId="0" fillId="0" borderId="0" xfId="0" applyFill="1" applyBorder="1"/>
    <xf numFmtId="0" fontId="10"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0" fillId="0" borderId="0" xfId="0" applyFill="1" applyBorder="1" applyProtection="1"/>
    <xf numFmtId="3" fontId="0" fillId="0" borderId="0" xfId="0" applyNumberFormat="1" applyFill="1" applyBorder="1" applyAlignment="1" applyProtection="1">
      <alignment horizontal="right"/>
    </xf>
    <xf numFmtId="3" fontId="0" fillId="0" borderId="0" xfId="0" applyNumberFormat="1" applyFill="1" applyBorder="1"/>
    <xf numFmtId="3" fontId="9" fillId="0" borderId="0" xfId="0" applyNumberFormat="1" applyFont="1" applyFill="1" applyBorder="1" applyAlignment="1" applyProtection="1">
      <alignment horizontal="right"/>
    </xf>
    <xf numFmtId="0" fontId="6" fillId="0" borderId="0" xfId="0" applyFont="1" applyFill="1" applyBorder="1" applyAlignment="1" applyProtection="1">
      <alignment horizontal="center"/>
    </xf>
    <xf numFmtId="0" fontId="11" fillId="0" borderId="0" xfId="0" applyFont="1" applyAlignment="1">
      <alignment horizontal="left" wrapText="1"/>
    </xf>
    <xf numFmtId="0" fontId="2" fillId="0" borderId="0" xfId="0" applyFont="1" applyAlignment="1"/>
    <xf numFmtId="0" fontId="13" fillId="0" borderId="0" xfId="0" applyFont="1" applyAlignment="1">
      <alignment wrapText="1"/>
    </xf>
    <xf numFmtId="0" fontId="0" fillId="2" borderId="0" xfId="0" applyFill="1" applyProtection="1"/>
    <xf numFmtId="0" fontId="0" fillId="0" borderId="2" xfId="0" applyBorder="1" applyProtection="1"/>
    <xf numFmtId="0" fontId="13" fillId="0" borderId="3" xfId="0" applyFont="1" applyFill="1" applyBorder="1" applyAlignment="1" applyProtection="1"/>
    <xf numFmtId="0" fontId="6" fillId="0" borderId="4" xfId="0" applyFont="1" applyFill="1" applyBorder="1" applyAlignment="1" applyProtection="1"/>
    <xf numFmtId="0" fontId="0" fillId="0" borderId="4" xfId="0" applyBorder="1" applyProtection="1"/>
    <xf numFmtId="0" fontId="13" fillId="0" borderId="5" xfId="0" applyFont="1" applyFill="1" applyBorder="1" applyAlignment="1" applyProtection="1"/>
    <xf numFmtId="0" fontId="6" fillId="0" borderId="6" xfId="0" applyFont="1" applyFill="1" applyBorder="1" applyAlignment="1" applyProtection="1"/>
    <xf numFmtId="0" fontId="0" fillId="0" borderId="6" xfId="0" applyBorder="1" applyProtection="1"/>
    <xf numFmtId="0" fontId="13" fillId="0" borderId="6" xfId="0" applyFont="1" applyFill="1" applyBorder="1" applyAlignment="1" applyProtection="1">
      <alignment horizontal="center"/>
    </xf>
    <xf numFmtId="0" fontId="6" fillId="0" borderId="6" xfId="0" applyFont="1" applyFill="1" applyBorder="1" applyAlignment="1" applyProtection="1">
      <alignment horizontal="center"/>
    </xf>
    <xf numFmtId="0" fontId="13" fillId="0" borderId="5" xfId="0" applyFont="1" applyFill="1" applyBorder="1" applyAlignment="1" applyProtection="1">
      <alignment wrapText="1"/>
    </xf>
    <xf numFmtId="0" fontId="6" fillId="0" borderId="6" xfId="0" applyFont="1" applyFill="1" applyBorder="1" applyAlignment="1" applyProtection="1">
      <alignment wrapText="1"/>
    </xf>
    <xf numFmtId="0" fontId="13" fillId="0" borderId="5" xfId="0" applyFont="1" applyFill="1" applyBorder="1" applyAlignment="1" applyProtection="1">
      <alignment horizontal="left" indent="2"/>
    </xf>
    <xf numFmtId="0" fontId="13" fillId="0" borderId="6" xfId="0" applyFont="1" applyBorder="1" applyProtection="1"/>
    <xf numFmtId="0" fontId="6" fillId="0" borderId="7" xfId="0" applyFont="1" applyFill="1" applyBorder="1" applyAlignment="1" applyProtection="1">
      <alignment horizontal="center"/>
    </xf>
    <xf numFmtId="0" fontId="6" fillId="0" borderId="0" xfId="0" applyFont="1" applyBorder="1" applyProtection="1"/>
    <xf numFmtId="0" fontId="13" fillId="3" borderId="6" xfId="0" applyFont="1" applyFill="1" applyBorder="1" applyAlignment="1" applyProtection="1">
      <alignment horizontal="center"/>
    </xf>
    <xf numFmtId="0" fontId="6" fillId="3" borderId="6" xfId="0" applyFont="1" applyFill="1" applyBorder="1" applyAlignment="1" applyProtection="1">
      <alignment horizontal="center"/>
    </xf>
    <xf numFmtId="0" fontId="9" fillId="3" borderId="6" xfId="0" applyFont="1" applyFill="1" applyBorder="1" applyAlignment="1" applyProtection="1">
      <alignment horizontal="center"/>
    </xf>
    <xf numFmtId="0" fontId="13" fillId="4" borderId="6" xfId="0" applyFont="1" applyFill="1" applyBorder="1" applyAlignment="1" applyProtection="1">
      <alignment horizontal="center"/>
      <protection locked="0"/>
    </xf>
    <xf numFmtId="0" fontId="13" fillId="4" borderId="7" xfId="0" applyFont="1" applyFill="1" applyBorder="1" applyAlignment="1" applyProtection="1">
      <alignment horizontal="center"/>
      <protection locked="0"/>
    </xf>
    <xf numFmtId="0" fontId="3" fillId="0" borderId="2" xfId="0" applyFont="1" applyFill="1" applyBorder="1" applyAlignment="1" applyProtection="1">
      <alignment horizontal="center"/>
    </xf>
    <xf numFmtId="0" fontId="0" fillId="0" borderId="0" xfId="0" applyAlignment="1">
      <alignment vertical="top" wrapText="1"/>
    </xf>
    <xf numFmtId="0" fontId="0" fillId="3" borderId="8" xfId="0" applyFill="1" applyBorder="1" applyProtection="1"/>
    <xf numFmtId="0" fontId="16" fillId="0" borderId="9" xfId="0" applyFont="1" applyFill="1" applyBorder="1" applyAlignment="1" applyProtection="1"/>
    <xf numFmtId="0" fontId="16" fillId="0" borderId="9" xfId="0" applyFont="1" applyFill="1" applyBorder="1" applyProtection="1"/>
    <xf numFmtId="0" fontId="3" fillId="0" borderId="9" xfId="0" applyFont="1" applyFill="1" applyBorder="1" applyAlignment="1" applyProtection="1"/>
    <xf numFmtId="0" fontId="3" fillId="0" borderId="10" xfId="0" applyFont="1" applyFill="1" applyBorder="1" applyAlignment="1" applyProtection="1">
      <alignment horizontal="right"/>
    </xf>
    <xf numFmtId="0" fontId="3" fillId="0" borderId="9" xfId="0" applyFont="1" applyFill="1" applyBorder="1" applyAlignment="1" applyProtection="1">
      <alignment wrapText="1"/>
    </xf>
    <xf numFmtId="0" fontId="5" fillId="0" borderId="0" xfId="0" applyFont="1" applyBorder="1" applyAlignment="1">
      <alignment vertical="top" wrapText="1"/>
    </xf>
    <xf numFmtId="0" fontId="17" fillId="0" borderId="0" xfId="0" applyFont="1"/>
    <xf numFmtId="0" fontId="3" fillId="0" borderId="0" xfId="0" applyFont="1" applyBorder="1" applyAlignment="1" applyProtection="1">
      <alignment horizontal="center" wrapText="1"/>
    </xf>
    <xf numFmtId="0" fontId="3" fillId="0" borderId="0" xfId="0" applyFont="1" applyBorder="1" applyAlignment="1" applyProtection="1"/>
    <xf numFmtId="0" fontId="3" fillId="0" borderId="0" xfId="0" applyFont="1" applyFill="1" applyBorder="1" applyAlignment="1" applyProtection="1"/>
    <xf numFmtId="0" fontId="0" fillId="0" borderId="0" xfId="0" applyBorder="1"/>
    <xf numFmtId="0" fontId="13" fillId="0" borderId="0" xfId="0" applyFont="1"/>
    <xf numFmtId="0" fontId="13" fillId="0" borderId="0" xfId="0" applyFont="1" applyAlignment="1">
      <alignment horizontal="left" vertical="top" wrapText="1"/>
    </xf>
    <xf numFmtId="0" fontId="3" fillId="0" borderId="0" xfId="0" applyFont="1" applyAlignment="1"/>
    <xf numFmtId="3" fontId="13" fillId="0" borderId="0" xfId="0" applyNumberFormat="1" applyFont="1" applyFill="1" applyBorder="1"/>
    <xf numFmtId="0" fontId="13" fillId="0" borderId="0" xfId="0" applyFont="1" applyFill="1" applyBorder="1"/>
    <xf numFmtId="0" fontId="13" fillId="0" borderId="0" xfId="0" applyFont="1" applyFill="1" applyBorder="1" applyProtection="1"/>
    <xf numFmtId="3" fontId="13" fillId="0" borderId="0" xfId="0" applyNumberFormat="1" applyFont="1" applyFill="1" applyBorder="1" applyAlignment="1" applyProtection="1">
      <alignment horizontal="right"/>
    </xf>
    <xf numFmtId="0" fontId="0" fillId="0" borderId="12" xfId="0" applyBorder="1" applyAlignment="1">
      <alignment horizontal="center"/>
    </xf>
    <xf numFmtId="0" fontId="5" fillId="0" borderId="0" xfId="0" applyFont="1" applyBorder="1" applyAlignment="1" applyProtection="1">
      <alignment horizontal="center"/>
    </xf>
    <xf numFmtId="0" fontId="9" fillId="0" borderId="0" xfId="0" applyFont="1" applyBorder="1" applyAlignment="1" applyProtection="1">
      <alignment horizontal="center"/>
    </xf>
    <xf numFmtId="0" fontId="0" fillId="0" borderId="0" xfId="0" applyBorder="1" applyAlignment="1" applyProtection="1">
      <alignment horizontal="center"/>
    </xf>
    <xf numFmtId="0" fontId="0" fillId="2" borderId="13" xfId="0" applyFill="1" applyBorder="1" applyProtection="1"/>
    <xf numFmtId="0" fontId="0" fillId="2" borderId="13" xfId="0" applyFill="1" applyBorder="1" applyAlignment="1" applyProtection="1">
      <alignment horizontal="center"/>
    </xf>
    <xf numFmtId="0" fontId="0" fillId="0" borderId="12" xfId="0" applyBorder="1" applyAlignment="1">
      <alignment horizontal="center" wrapText="1"/>
    </xf>
    <xf numFmtId="0" fontId="0" fillId="0" borderId="12" xfId="0" applyBorder="1" applyAlignment="1">
      <alignment horizontal="center" vertical="center"/>
    </xf>
    <xf numFmtId="0" fontId="9" fillId="0" borderId="6" xfId="0" applyFont="1" applyFill="1" applyBorder="1" applyAlignment="1" applyProtection="1">
      <alignment horizontal="center"/>
    </xf>
    <xf numFmtId="0" fontId="5" fillId="0" borderId="0" xfId="0" applyFont="1" applyAlignment="1" applyProtection="1">
      <alignment horizontal="center"/>
    </xf>
    <xf numFmtId="0" fontId="13" fillId="0" borderId="6" xfId="0" applyFont="1" applyFill="1" applyBorder="1" applyAlignment="1" applyProtection="1">
      <alignment wrapText="1"/>
    </xf>
    <xf numFmtId="0" fontId="13" fillId="0" borderId="6" xfId="0" applyFont="1" applyFill="1" applyBorder="1" applyAlignment="1" applyProtection="1">
      <alignment horizontal="left"/>
    </xf>
    <xf numFmtId="0" fontId="5" fillId="0" borderId="4" xfId="0" applyFont="1" applyBorder="1" applyAlignment="1">
      <alignment horizontal="center" vertical="top" wrapText="1"/>
    </xf>
    <xf numFmtId="0" fontId="5" fillId="0" borderId="0" xfId="0" applyFont="1" applyBorder="1" applyAlignment="1">
      <alignment horizontal="center" vertical="top" wrapText="1"/>
    </xf>
    <xf numFmtId="0" fontId="16" fillId="0" borderId="6" xfId="0" applyFont="1" applyBorder="1" applyProtection="1"/>
    <xf numFmtId="0" fontId="1" fillId="0" borderId="9" xfId="0" applyFont="1" applyFill="1" applyBorder="1" applyAlignment="1" applyProtection="1">
      <alignment horizontal="center"/>
    </xf>
    <xf numFmtId="0" fontId="1" fillId="0" borderId="0" xfId="0" applyFont="1" applyBorder="1" applyAlignment="1" applyProtection="1">
      <alignment horizontal="center"/>
    </xf>
    <xf numFmtId="0" fontId="1" fillId="0" borderId="0" xfId="0" applyFont="1" applyFill="1" applyBorder="1" applyAlignment="1" applyProtection="1">
      <alignment horizontal="center"/>
    </xf>
    <xf numFmtId="0" fontId="16" fillId="0" borderId="14" xfId="0" applyFont="1" applyBorder="1" applyAlignment="1" applyProtection="1">
      <alignment horizontal="center"/>
    </xf>
    <xf numFmtId="0" fontId="16" fillId="3" borderId="14" xfId="0" applyFont="1" applyFill="1" applyBorder="1" applyAlignment="1" applyProtection="1">
      <alignment horizontal="center"/>
    </xf>
    <xf numFmtId="0" fontId="16" fillId="0" borderId="15" xfId="0" applyFont="1" applyBorder="1" applyAlignment="1" applyProtection="1">
      <alignment horizontal="center"/>
    </xf>
    <xf numFmtId="0" fontId="3" fillId="0" borderId="16" xfId="0" applyFont="1" applyBorder="1" applyAlignment="1" applyProtection="1">
      <alignment horizontal="center"/>
    </xf>
    <xf numFmtId="0" fontId="13" fillId="4" borderId="16" xfId="0" applyFont="1" applyFill="1" applyBorder="1" applyAlignment="1" applyProtection="1">
      <alignment horizontal="center"/>
      <protection locked="0"/>
    </xf>
    <xf numFmtId="0" fontId="0" fillId="0" borderId="0" xfId="0" applyFill="1" applyProtection="1"/>
    <xf numFmtId="0" fontId="0" fillId="5" borderId="0" xfId="0" applyFill="1" applyBorder="1" applyProtection="1"/>
    <xf numFmtId="0" fontId="14" fillId="0" borderId="6" xfId="0" applyFont="1" applyFill="1" applyBorder="1" applyAlignment="1" applyProtection="1">
      <alignment horizontal="center" wrapText="1"/>
    </xf>
    <xf numFmtId="0" fontId="6" fillId="0" borderId="12" xfId="0" applyFont="1" applyBorder="1" applyAlignment="1">
      <alignment horizontal="center" vertical="center"/>
    </xf>
    <xf numFmtId="0" fontId="0" fillId="0" borderId="0" xfId="0" applyAlignment="1">
      <alignment horizont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6" fillId="0" borderId="27" xfId="0" applyFont="1" applyBorder="1" applyAlignment="1">
      <alignment horizontal="center" vertical="center"/>
    </xf>
    <xf numFmtId="0" fontId="6" fillId="0" borderId="11" xfId="0" applyFont="1" applyFill="1" applyBorder="1" applyAlignment="1">
      <alignment horizontal="center" vertical="center"/>
    </xf>
    <xf numFmtId="0" fontId="6" fillId="0" borderId="27" xfId="0" applyFont="1" applyFill="1" applyBorder="1" applyAlignment="1">
      <alignment horizontal="center" vertical="center"/>
    </xf>
    <xf numFmtId="0" fontId="0" fillId="0" borderId="26" xfId="0" applyBorder="1" applyAlignment="1">
      <alignment horizontal="center" wrapText="1"/>
    </xf>
    <xf numFmtId="0" fontId="0" fillId="0" borderId="11" xfId="0" applyBorder="1" applyAlignment="1">
      <alignment horizontal="center" wrapText="1"/>
    </xf>
    <xf numFmtId="0" fontId="0" fillId="0" borderId="27" xfId="0" applyBorder="1" applyAlignment="1">
      <alignment horizontal="center" wrapText="1"/>
    </xf>
    <xf numFmtId="0" fontId="6" fillId="0" borderId="0" xfId="0" applyFont="1" applyAlignment="1">
      <alignment horizontal="center"/>
    </xf>
    <xf numFmtId="164" fontId="0" fillId="0" borderId="12" xfId="0" applyNumberFormat="1" applyBorder="1" applyAlignment="1">
      <alignment horizontal="center"/>
    </xf>
    <xf numFmtId="0" fontId="13" fillId="0" borderId="9" xfId="0" applyFont="1" applyFill="1" applyBorder="1" applyAlignment="1" applyProtection="1"/>
    <xf numFmtId="0" fontId="16" fillId="4" borderId="6" xfId="0" applyFont="1" applyFill="1" applyBorder="1" applyAlignment="1" applyProtection="1">
      <alignment horizontal="center"/>
      <protection locked="0"/>
    </xf>
    <xf numFmtId="0" fontId="6" fillId="0" borderId="6" xfId="0" applyFont="1" applyBorder="1" applyAlignment="1" applyProtection="1">
      <alignment shrinkToFit="1"/>
    </xf>
    <xf numFmtId="0" fontId="13" fillId="0" borderId="0" xfId="0" applyFont="1" applyFill="1" applyBorder="1" applyAlignment="1" applyProtection="1">
      <alignment horizontal="center"/>
    </xf>
    <xf numFmtId="0" fontId="0" fillId="0" borderId="0" xfId="0" applyFill="1" applyBorder="1" applyAlignment="1" applyProtection="1">
      <alignment horizontal="center"/>
    </xf>
    <xf numFmtId="0" fontId="6" fillId="0" borderId="0" xfId="0" applyFont="1" applyAlignment="1" applyProtection="1">
      <alignment wrapText="1"/>
    </xf>
    <xf numFmtId="0" fontId="6" fillId="0" borderId="0" xfId="0" applyFont="1" applyBorder="1" applyAlignment="1" applyProtection="1">
      <alignment wrapText="1"/>
    </xf>
    <xf numFmtId="0" fontId="3" fillId="0" borderId="0" xfId="0" applyFont="1" applyFill="1" applyBorder="1" applyProtection="1"/>
    <xf numFmtId="0" fontId="17" fillId="0" borderId="0" xfId="0" applyFont="1" applyFill="1" applyBorder="1" applyProtection="1"/>
    <xf numFmtId="0" fontId="0" fillId="0" borderId="11" xfId="0" applyBorder="1" applyProtection="1"/>
    <xf numFmtId="0" fontId="3" fillId="0" borderId="12" xfId="0" applyFont="1" applyBorder="1" applyAlignment="1" applyProtection="1">
      <alignment horizontal="center"/>
    </xf>
    <xf numFmtId="0" fontId="13" fillId="0" borderId="12" xfId="0" applyFont="1" applyBorder="1" applyAlignment="1" applyProtection="1">
      <alignment horizontal="center" vertical="center" wrapText="1"/>
    </xf>
    <xf numFmtId="0" fontId="13" fillId="0" borderId="12" xfId="0" applyFont="1" applyBorder="1" applyAlignment="1" applyProtection="1">
      <alignment horizontal="center" vertical="center"/>
    </xf>
    <xf numFmtId="0" fontId="13" fillId="0" borderId="12" xfId="0" applyFont="1" applyBorder="1" applyAlignment="1" applyProtection="1">
      <alignment horizontal="center" wrapText="1"/>
    </xf>
    <xf numFmtId="0" fontId="16" fillId="0" borderId="0" xfId="0" applyFont="1" applyBorder="1" applyProtection="1"/>
    <xf numFmtId="0" fontId="13" fillId="0" borderId="12" xfId="0" applyFont="1" applyBorder="1" applyAlignment="1" applyProtection="1">
      <alignment horizontal="center"/>
    </xf>
    <xf numFmtId="164" fontId="13" fillId="0" borderId="12" xfId="0" applyNumberFormat="1" applyFont="1" applyBorder="1" applyAlignment="1" applyProtection="1">
      <alignment horizontal="center"/>
    </xf>
    <xf numFmtId="0" fontId="13" fillId="0" borderId="12" xfId="0" quotePrefix="1" applyFont="1" applyBorder="1" applyAlignment="1" applyProtection="1">
      <alignment horizontal="center"/>
    </xf>
    <xf numFmtId="0" fontId="16" fillId="0" borderId="0" xfId="0" applyFont="1" applyProtection="1"/>
    <xf numFmtId="0" fontId="13" fillId="0" borderId="12" xfId="0" applyFont="1" applyFill="1" applyBorder="1" applyAlignment="1" applyProtection="1">
      <alignment horizontal="center"/>
    </xf>
    <xf numFmtId="164" fontId="13" fillId="0" borderId="12" xfId="0" applyNumberFormat="1" applyFont="1" applyFill="1" applyBorder="1" applyAlignment="1" applyProtection="1">
      <alignment horizontal="center"/>
    </xf>
    <xf numFmtId="3" fontId="13" fillId="0" borderId="12" xfId="0" applyNumberFormat="1" applyFont="1" applyBorder="1" applyAlignment="1" applyProtection="1">
      <alignment horizontal="center"/>
    </xf>
    <xf numFmtId="3" fontId="13" fillId="0" borderId="12" xfId="0" applyNumberFormat="1" applyFont="1" applyFill="1" applyBorder="1" applyAlignment="1" applyProtection="1">
      <alignment horizontal="center"/>
    </xf>
    <xf numFmtId="0" fontId="0" fillId="0" borderId="0" xfId="0" applyBorder="1" applyAlignment="1" applyProtection="1">
      <alignment horizontal="left"/>
    </xf>
    <xf numFmtId="0" fontId="0" fillId="0" borderId="12" xfId="0" applyBorder="1" applyProtection="1"/>
    <xf numFmtId="0" fontId="0" fillId="0" borderId="12" xfId="0" applyBorder="1" applyAlignment="1" applyProtection="1">
      <alignment horizontal="center"/>
    </xf>
    <xf numFmtId="0" fontId="18" fillId="0" borderId="0" xfId="0" applyFont="1" applyAlignment="1" applyProtection="1">
      <alignment horizontal="center" vertical="top" wrapText="1"/>
    </xf>
    <xf numFmtId="0" fontId="10" fillId="0" borderId="0" xfId="0" applyFont="1" applyAlignment="1" applyProtection="1"/>
    <xf numFmtId="0" fontId="19" fillId="0" borderId="0" xfId="0" applyFont="1" applyFill="1" applyBorder="1" applyAlignment="1" applyProtection="1"/>
    <xf numFmtId="0" fontId="13" fillId="0" borderId="12" xfId="0" applyFont="1" applyBorder="1" applyAlignment="1" applyProtection="1">
      <alignment horizontal="center" vertical="center" wrapText="1"/>
    </xf>
    <xf numFmtId="0" fontId="1" fillId="0" borderId="0" xfId="0" applyFont="1" applyAlignment="1" applyProtection="1">
      <alignment wrapText="1"/>
    </xf>
    <xf numFmtId="0" fontId="6" fillId="0" borderId="0" xfId="0" applyFont="1" applyBorder="1" applyAlignment="1" applyProtection="1">
      <alignment horizontal="center" wrapText="1"/>
    </xf>
    <xf numFmtId="164" fontId="3" fillId="0" borderId="0" xfId="0" applyNumberFormat="1" applyFont="1" applyBorder="1" applyAlignment="1" applyProtection="1">
      <alignment horizontal="right" wrapText="1"/>
    </xf>
    <xf numFmtId="0" fontId="3" fillId="0" borderId="0" xfId="0" applyFont="1" applyAlignment="1" applyProtection="1">
      <alignment horizontal="right" wrapText="1"/>
    </xf>
    <xf numFmtId="0" fontId="1" fillId="0" borderId="0" xfId="0" applyFont="1"/>
    <xf numFmtId="0" fontId="3" fillId="0" borderId="0" xfId="0" applyFont="1" applyAlignment="1" applyProtection="1">
      <alignment vertical="top" wrapText="1"/>
    </xf>
    <xf numFmtId="0" fontId="13" fillId="0" borderId="0" xfId="0" applyFont="1" applyAlignment="1" applyProtection="1">
      <alignment wrapText="1"/>
    </xf>
    <xf numFmtId="0" fontId="13" fillId="0" borderId="1" xfId="0" applyFont="1" applyBorder="1" applyProtection="1"/>
    <xf numFmtId="0" fontId="13" fillId="0" borderId="12"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7" fillId="0" borderId="0" xfId="0" applyFont="1" applyAlignment="1" applyProtection="1">
      <alignment horizontal="center"/>
    </xf>
    <xf numFmtId="0" fontId="17" fillId="0" borderId="0" xfId="0" applyFont="1" applyAlignment="1" applyProtection="1">
      <alignment horizontal="center"/>
    </xf>
    <xf numFmtId="0" fontId="8" fillId="0" borderId="0" xfId="0" applyFont="1" applyAlignment="1" applyProtection="1">
      <alignment horizontal="center"/>
    </xf>
    <xf numFmtId="0" fontId="17" fillId="0" borderId="0" xfId="0" applyFont="1" applyBorder="1" applyAlignment="1" applyProtection="1">
      <alignment horizontal="center"/>
    </xf>
    <xf numFmtId="0" fontId="13" fillId="0" borderId="1" xfId="0" applyFont="1" applyBorder="1" applyAlignment="1" applyProtection="1">
      <alignment horizontal="center" wrapText="1"/>
    </xf>
    <xf numFmtId="0" fontId="13" fillId="0" borderId="1" xfId="0" applyFont="1" applyBorder="1" applyAlignment="1">
      <alignment horizontal="center"/>
    </xf>
    <xf numFmtId="0" fontId="6" fillId="0" borderId="12" xfId="0" applyFont="1" applyFill="1" applyBorder="1" applyAlignment="1">
      <alignment horizontal="center" vertical="center"/>
    </xf>
    <xf numFmtId="0" fontId="25" fillId="0" borderId="0" xfId="0" applyFont="1" applyAlignment="1">
      <alignment horizontal="center"/>
    </xf>
    <xf numFmtId="0" fontId="1" fillId="0" borderId="0" xfId="0" applyFont="1" applyAlignment="1">
      <alignment horizontal="centerContinuous"/>
    </xf>
    <xf numFmtId="0" fontId="0" fillId="0" borderId="0" xfId="0" applyAlignment="1">
      <alignment horizontal="centerContinuous"/>
    </xf>
    <xf numFmtId="0" fontId="13" fillId="6" borderId="6" xfId="0" applyFont="1" applyFill="1" applyBorder="1" applyAlignment="1" applyProtection="1">
      <alignment wrapText="1"/>
      <protection locked="0"/>
    </xf>
    <xf numFmtId="0" fontId="13" fillId="6" borderId="7" xfId="0" applyFont="1" applyFill="1" applyBorder="1" applyAlignment="1" applyProtection="1">
      <alignment wrapText="1"/>
      <protection locked="0"/>
    </xf>
    <xf numFmtId="0" fontId="0" fillId="5" borderId="0" xfId="0" applyFill="1" applyProtection="1"/>
    <xf numFmtId="0" fontId="13" fillId="0" borderId="0" xfId="0" applyFont="1" applyProtection="1">
      <protection locked="0"/>
    </xf>
    <xf numFmtId="0" fontId="3" fillId="0" borderId="11" xfId="0" applyFont="1" applyBorder="1" applyAlignment="1" applyProtection="1">
      <alignment wrapText="1"/>
      <protection locked="0"/>
    </xf>
    <xf numFmtId="0" fontId="21" fillId="0" borderId="0" xfId="0" applyFont="1" applyFill="1" applyBorder="1" applyAlignment="1" applyProtection="1">
      <alignment horizontal="center" vertical="center"/>
    </xf>
    <xf numFmtId="0" fontId="13" fillId="0" borderId="28" xfId="0" applyFont="1" applyBorder="1" applyAlignment="1" applyProtection="1">
      <alignment horizontal="center"/>
    </xf>
    <xf numFmtId="0" fontId="13" fillId="0" borderId="0" xfId="0" applyFont="1" applyAlignment="1">
      <alignment horizontal="left" wrapText="1"/>
    </xf>
    <xf numFmtId="0" fontId="23" fillId="0" borderId="0" xfId="0" applyFont="1" applyAlignment="1">
      <alignment horizontal="left" vertical="center" wrapText="1"/>
    </xf>
    <xf numFmtId="0" fontId="11" fillId="0" borderId="0" xfId="0" applyFont="1" applyAlignment="1" applyProtection="1">
      <alignment horizontal="center" wrapText="1"/>
    </xf>
    <xf numFmtId="0" fontId="3" fillId="0" borderId="0" xfId="0" applyFont="1" applyAlignment="1" applyProtection="1">
      <alignment horizontal="center" wrapText="1"/>
    </xf>
    <xf numFmtId="0" fontId="0" fillId="0" borderId="1" xfId="0" applyBorder="1" applyProtection="1">
      <protection locked="0"/>
    </xf>
    <xf numFmtId="0" fontId="3" fillId="0" borderId="0" xfId="0" applyFont="1" applyAlignment="1" applyProtection="1">
      <alignment horizontal="center" vertical="top" wrapText="1"/>
    </xf>
    <xf numFmtId="0" fontId="6" fillId="0" borderId="1" xfId="0" applyFont="1" applyBorder="1" applyAlignment="1" applyProtection="1">
      <alignment horizontal="center"/>
      <protection locked="0"/>
    </xf>
    <xf numFmtId="0" fontId="0" fillId="0" borderId="11" xfId="0" applyBorder="1" applyAlignment="1" applyProtection="1">
      <alignment horizontal="center"/>
      <protection locked="0"/>
    </xf>
    <xf numFmtId="0" fontId="7"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xf>
    <xf numFmtId="0" fontId="17" fillId="0" borderId="0" xfId="0" applyFont="1" applyAlignment="1">
      <alignment horizontal="center"/>
    </xf>
    <xf numFmtId="0" fontId="6" fillId="0" borderId="0" xfId="0" applyFont="1" applyBorder="1" applyAlignment="1" applyProtection="1">
      <alignment horizontal="center"/>
    </xf>
    <xf numFmtId="1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 fontId="6" fillId="0" borderId="1" xfId="0" applyNumberFormat="1" applyFont="1" applyBorder="1" applyAlignment="1" applyProtection="1">
      <alignment horizontal="center"/>
      <protection locked="0"/>
    </xf>
    <xf numFmtId="0" fontId="6" fillId="0" borderId="11" xfId="0" applyFont="1" applyBorder="1" applyAlignment="1" applyProtection="1">
      <alignment horizontal="center"/>
      <protection locked="0"/>
    </xf>
    <xf numFmtId="0" fontId="13" fillId="0" borderId="5" xfId="0" applyFont="1" applyFill="1" applyBorder="1" applyAlignment="1" applyProtection="1">
      <alignment wrapText="1"/>
      <protection locked="0"/>
    </xf>
    <xf numFmtId="0" fontId="13" fillId="0" borderId="6" xfId="0" applyFont="1" applyFill="1" applyBorder="1" applyAlignment="1" applyProtection="1">
      <alignment wrapText="1"/>
      <protection locked="0"/>
    </xf>
    <xf numFmtId="0" fontId="13" fillId="0" borderId="25" xfId="0" applyFont="1" applyFill="1" applyBorder="1" applyAlignment="1" applyProtection="1">
      <alignment wrapText="1"/>
      <protection locked="0"/>
    </xf>
    <xf numFmtId="0" fontId="13" fillId="0" borderId="7" xfId="0" applyFont="1" applyFill="1" applyBorder="1" applyAlignment="1" applyProtection="1">
      <alignment wrapText="1"/>
      <protection locked="0"/>
    </xf>
    <xf numFmtId="0" fontId="7" fillId="0" borderId="0" xfId="0" applyFont="1" applyAlignment="1" applyProtection="1">
      <alignment horizontal="center"/>
    </xf>
    <xf numFmtId="0" fontId="17" fillId="0" borderId="0" xfId="0" applyFont="1" applyAlignment="1">
      <alignment wrapText="1"/>
    </xf>
    <xf numFmtId="0" fontId="12" fillId="0" borderId="0" xfId="0" applyFont="1" applyAlignment="1" applyProtection="1">
      <alignment horizontal="center" wrapText="1"/>
    </xf>
    <xf numFmtId="0" fontId="6" fillId="0" borderId="0" xfId="0" applyFont="1" applyBorder="1" applyAlignment="1" applyProtection="1">
      <alignment horizontal="left" wrapText="1"/>
    </xf>
    <xf numFmtId="0" fontId="17" fillId="0" borderId="0" xfId="0" applyFont="1" applyAlignment="1" applyProtection="1">
      <alignment horizontal="center"/>
    </xf>
    <xf numFmtId="0" fontId="8" fillId="0" borderId="0" xfId="0" applyFont="1" applyAlignment="1" applyProtection="1">
      <alignment horizontal="center"/>
    </xf>
    <xf numFmtId="0" fontId="10" fillId="0" borderId="0" xfId="0" applyFont="1" applyAlignment="1" applyProtection="1"/>
    <xf numFmtId="0" fontId="0" fillId="0" borderId="0" xfId="0" applyAlignment="1" applyProtection="1"/>
    <xf numFmtId="0" fontId="13" fillId="0" borderId="5" xfId="0" applyFont="1" applyFill="1" applyBorder="1" applyAlignment="1" applyProtection="1">
      <alignment horizontal="left"/>
    </xf>
    <xf numFmtId="0" fontId="13" fillId="0" borderId="6" xfId="0" applyFont="1" applyFill="1" applyBorder="1" applyAlignment="1" applyProtection="1">
      <alignment horizontal="left"/>
    </xf>
    <xf numFmtId="0" fontId="10" fillId="0" borderId="0" xfId="0" applyFont="1" applyBorder="1" applyAlignment="1" applyProtection="1">
      <alignment horizontal="left" wrapText="1"/>
    </xf>
    <xf numFmtId="0" fontId="0" fillId="0" borderId="0" xfId="0" applyAlignment="1"/>
    <xf numFmtId="0" fontId="14" fillId="0" borderId="17" xfId="0" applyFont="1" applyFill="1" applyBorder="1" applyAlignment="1" applyProtection="1">
      <alignment horizontal="center" wrapText="1"/>
    </xf>
    <xf numFmtId="0" fontId="14" fillId="0" borderId="18" xfId="0" applyFont="1" applyFill="1" applyBorder="1" applyAlignment="1" applyProtection="1">
      <alignment horizontal="center" wrapText="1"/>
    </xf>
    <xf numFmtId="0" fontId="14" fillId="0" borderId="19" xfId="0" applyFont="1" applyFill="1" applyBorder="1" applyAlignment="1" applyProtection="1">
      <alignment horizontal="center" wrapText="1"/>
    </xf>
    <xf numFmtId="0" fontId="15" fillId="0" borderId="20" xfId="0" applyFont="1" applyFill="1" applyBorder="1" applyAlignment="1" applyProtection="1">
      <alignment horizontal="center"/>
    </xf>
    <xf numFmtId="0" fontId="15" fillId="0" borderId="2" xfId="0" applyFont="1" applyFill="1" applyBorder="1" applyAlignment="1" applyProtection="1">
      <alignment horizontal="center"/>
    </xf>
    <xf numFmtId="0" fontId="3" fillId="0" borderId="3" xfId="0" applyFont="1" applyFill="1" applyBorder="1" applyAlignment="1" applyProtection="1">
      <alignment horizontal="right" wrapText="1"/>
    </xf>
    <xf numFmtId="0" fontId="0" fillId="0" borderId="4" xfId="0" applyBorder="1" applyAlignment="1">
      <alignment wrapText="1"/>
    </xf>
    <xf numFmtId="0" fontId="0" fillId="0" borderId="21" xfId="0" applyBorder="1" applyAlignment="1">
      <alignment wrapText="1"/>
    </xf>
    <xf numFmtId="0" fontId="3" fillId="0" borderId="20" xfId="0" applyFont="1" applyBorder="1" applyAlignment="1" applyProtection="1">
      <alignment horizontal="right" wrapText="1"/>
    </xf>
    <xf numFmtId="0" fontId="6" fillId="0" borderId="2" xfId="0" applyFont="1" applyBorder="1" applyAlignment="1"/>
    <xf numFmtId="0" fontId="6" fillId="0" borderId="10" xfId="0" applyFont="1" applyBorder="1" applyAlignment="1"/>
    <xf numFmtId="0" fontId="3" fillId="0" borderId="22" xfId="0" applyFont="1" applyBorder="1" applyAlignment="1" applyProtection="1">
      <alignment horizontal="right" wrapText="1"/>
    </xf>
    <xf numFmtId="0" fontId="0" fillId="0" borderId="23" xfId="0" applyBorder="1" applyAlignment="1">
      <alignment horizontal="right" wrapText="1"/>
    </xf>
    <xf numFmtId="0" fontId="0" fillId="0" borderId="24" xfId="0" applyBorder="1" applyAlignment="1">
      <alignment horizontal="right" wrapText="1"/>
    </xf>
    <xf numFmtId="0" fontId="1" fillId="0" borderId="9"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3" fillId="0" borderId="5" xfId="0" applyFont="1" applyFill="1" applyBorder="1" applyAlignment="1" applyProtection="1">
      <alignment wrapText="1"/>
    </xf>
    <xf numFmtId="0" fontId="13" fillId="0" borderId="6" xfId="0" applyFont="1" applyFill="1" applyBorder="1" applyAlignment="1" applyProtection="1">
      <alignment wrapText="1"/>
    </xf>
    <xf numFmtId="0" fontId="1" fillId="0" borderId="9" xfId="0" applyFont="1" applyFill="1" applyBorder="1" applyAlignment="1" applyProtection="1">
      <alignment horizontal="center" vertical="center" wrapText="1"/>
    </xf>
    <xf numFmtId="0" fontId="0" fillId="0" borderId="9" xfId="0" applyBorder="1" applyAlignment="1">
      <alignment horizontal="center" vertical="center" wrapText="1"/>
    </xf>
    <xf numFmtId="0" fontId="1" fillId="0" borderId="0" xfId="0" applyFont="1" applyBorder="1" applyAlignment="1" applyProtection="1">
      <alignment horizontal="center" vertical="center" wrapText="1"/>
    </xf>
    <xf numFmtId="0" fontId="0" fillId="0" borderId="0" xfId="0" applyBorder="1" applyAlignment="1">
      <alignment horizontal="center" vertical="center" wrapText="1"/>
    </xf>
    <xf numFmtId="0" fontId="3" fillId="0" borderId="12"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2" fillId="0" borderId="0" xfId="0" applyFont="1" applyBorder="1" applyAlignment="1" applyProtection="1">
      <alignment horizontal="center" wrapText="1"/>
    </xf>
    <xf numFmtId="0" fontId="0" fillId="0" borderId="0" xfId="0" applyBorder="1" applyAlignment="1" applyProtection="1"/>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17" fillId="0" borderId="0" xfId="0" applyFont="1" applyBorder="1" applyAlignment="1" applyProtection="1">
      <alignment horizontal="center"/>
    </xf>
    <xf numFmtId="0" fontId="0" fillId="0" borderId="26" xfId="0" applyBorder="1" applyAlignment="1">
      <alignment horizontal="center" wrapText="1"/>
    </xf>
    <xf numFmtId="0" fontId="0" fillId="0" borderId="11" xfId="0" applyBorder="1" applyAlignment="1">
      <alignment horizontal="center" wrapText="1"/>
    </xf>
    <xf numFmtId="0" fontId="0" fillId="0" borderId="27" xfId="0" applyBorder="1" applyAlignment="1">
      <alignment horizontal="center" wrapText="1"/>
    </xf>
    <xf numFmtId="0" fontId="6" fillId="0" borderId="12" xfId="0" applyFont="1" applyBorder="1" applyAlignment="1">
      <alignment horizontal="center"/>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Conversion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'Table for Estimating Demand'!$B$55:$B$63</c:f>
              <c:numCache>
                <c:formatCode>#,##0</c:formatCode>
                <c:ptCount val="9"/>
                <c:pt idx="0">
                  <c:v>1000</c:v>
                </c:pt>
                <c:pt idx="1">
                  <c:v>1250</c:v>
                </c:pt>
                <c:pt idx="2">
                  <c:v>1500</c:v>
                </c:pt>
                <c:pt idx="3">
                  <c:v>1750</c:v>
                </c:pt>
                <c:pt idx="4">
                  <c:v>2000</c:v>
                </c:pt>
                <c:pt idx="5">
                  <c:v>2500</c:v>
                </c:pt>
                <c:pt idx="6">
                  <c:v>3000</c:v>
                </c:pt>
                <c:pt idx="7">
                  <c:v>4000</c:v>
                </c:pt>
                <c:pt idx="8">
                  <c:v>5000</c:v>
                </c:pt>
              </c:numCache>
            </c:numRef>
          </c:xVal>
          <c:yVal>
            <c:numRef>
              <c:f>'Table for Estimating Demand'!$C$55:$C$63</c:f>
              <c:numCache>
                <c:formatCode>0.0</c:formatCode>
                <c:ptCount val="9"/>
                <c:pt idx="0">
                  <c:v>208</c:v>
                </c:pt>
                <c:pt idx="1">
                  <c:v>239</c:v>
                </c:pt>
                <c:pt idx="2">
                  <c:v>269</c:v>
                </c:pt>
                <c:pt idx="3">
                  <c:v>297</c:v>
                </c:pt>
                <c:pt idx="4">
                  <c:v>325</c:v>
                </c:pt>
                <c:pt idx="5">
                  <c:v>380</c:v>
                </c:pt>
                <c:pt idx="6">
                  <c:v>433</c:v>
                </c:pt>
                <c:pt idx="7">
                  <c:v>535</c:v>
                </c:pt>
                <c:pt idx="8">
                  <c:v>593</c:v>
                </c:pt>
              </c:numCache>
            </c:numRef>
          </c:yVal>
          <c:smooth val="1"/>
          <c:extLst>
            <c:ext xmlns:c16="http://schemas.microsoft.com/office/drawing/2014/chart" uri="{C3380CC4-5D6E-409C-BE32-E72D297353CC}">
              <c16:uniqueId val="{00000000-81CB-454B-AE5E-A8D22813BEA3}"/>
            </c:ext>
          </c:extLst>
        </c:ser>
        <c:dLbls>
          <c:showLegendKey val="0"/>
          <c:showVal val="0"/>
          <c:showCatName val="0"/>
          <c:showSerName val="0"/>
          <c:showPercent val="0"/>
          <c:showBubbleSize val="0"/>
        </c:dLbls>
        <c:axId val="709817192"/>
        <c:axId val="709821128"/>
      </c:scatterChart>
      <c:valAx>
        <c:axId val="7098171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Load (Fixture</a:t>
                </a:r>
                <a:r>
                  <a:rPr lang="en-US" baseline="0"/>
                  <a:t> Flow Value)</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9821128"/>
        <c:crosses val="autoZero"/>
        <c:crossBetween val="midCat"/>
      </c:valAx>
      <c:valAx>
        <c:axId val="709821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 (GPM)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98171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523875</xdr:colOff>
      <xdr:row>0</xdr:row>
      <xdr:rowOff>57150</xdr:rowOff>
    </xdr:from>
    <xdr:to>
      <xdr:col>4</xdr:col>
      <xdr:colOff>590550</xdr:colOff>
      <xdr:row>4</xdr:row>
      <xdr:rowOff>95250</xdr:rowOff>
    </xdr:to>
    <xdr:pic>
      <xdr:nvPicPr>
        <xdr:cNvPr id="1055" name="Picture 1" descr="CCG Logo Version 4">
          <a:extLst>
            <a:ext uri="{FF2B5EF4-FFF2-40B4-BE49-F238E27FC236}">
              <a16:creationId xmlns:a16="http://schemas.microsoft.com/office/drawing/2014/main" id="{00000000-0008-0000-0000-00001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569" b="9569"/>
        <a:stretch>
          <a:fillRect/>
        </a:stretch>
      </xdr:blipFill>
      <xdr:spPr bwMode="auto">
        <a:xfrm>
          <a:off x="523875" y="57150"/>
          <a:ext cx="465772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1752600</xdr:colOff>
          <xdr:row>31</xdr:row>
          <xdr:rowOff>76200</xdr:rowOff>
        </xdr:from>
        <xdr:to>
          <xdr:col>3</xdr:col>
          <xdr:colOff>923925</xdr:colOff>
          <xdr:row>32</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Fire Flow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31</xdr:row>
          <xdr:rowOff>57150</xdr:rowOff>
        </xdr:from>
        <xdr:to>
          <xdr:col>7</xdr:col>
          <xdr:colOff>857250</xdr:colOff>
          <xdr:row>32</xdr:row>
          <xdr:rowOff>161925</xdr:rowOff>
        </xdr:to>
        <xdr:sp macro="" textlink="">
          <xdr:nvSpPr>
            <xdr:cNvPr id="1030" name="CheckBox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1752600</xdr:colOff>
          <xdr:row>31</xdr:row>
          <xdr:rowOff>66675</xdr:rowOff>
        </xdr:from>
        <xdr:to>
          <xdr:col>2</xdr:col>
          <xdr:colOff>76200</xdr:colOff>
          <xdr:row>32</xdr:row>
          <xdr:rowOff>180975</xdr:rowOff>
        </xdr:to>
        <xdr:sp macro="" textlink="">
          <xdr:nvSpPr>
            <xdr:cNvPr id="1031" name="CheckBox2"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523875</xdr:colOff>
      <xdr:row>0</xdr:row>
      <xdr:rowOff>0</xdr:rowOff>
    </xdr:from>
    <xdr:to>
      <xdr:col>6</xdr:col>
      <xdr:colOff>590550</xdr:colOff>
      <xdr:row>0</xdr:row>
      <xdr:rowOff>0</xdr:rowOff>
    </xdr:to>
    <xdr:pic>
      <xdr:nvPicPr>
        <xdr:cNvPr id="3088" name="Picture 1" descr="CCG Logo Version 4">
          <a:extLst>
            <a:ext uri="{FF2B5EF4-FFF2-40B4-BE49-F238E27FC236}">
              <a16:creationId xmlns:a16="http://schemas.microsoft.com/office/drawing/2014/main" id="{00000000-0008-0000-0100-000010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9569" b="9569"/>
        <a:stretch>
          <a:fillRect/>
        </a:stretch>
      </xdr:blipFill>
      <xdr:spPr bwMode="auto">
        <a:xfrm>
          <a:off x="1333500" y="0"/>
          <a:ext cx="4943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76200</xdr:rowOff>
    </xdr:from>
    <xdr:to>
      <xdr:col>6</xdr:col>
      <xdr:colOff>28575</xdr:colOff>
      <xdr:row>5</xdr:row>
      <xdr:rowOff>104775</xdr:rowOff>
    </xdr:to>
    <xdr:pic>
      <xdr:nvPicPr>
        <xdr:cNvPr id="3089" name="Picture 2" descr="CCG Logo Version 4">
          <a:extLst>
            <a:ext uri="{FF2B5EF4-FFF2-40B4-BE49-F238E27FC236}">
              <a16:creationId xmlns:a16="http://schemas.microsoft.com/office/drawing/2014/main" id="{00000000-0008-0000-0100-00001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569" b="9569"/>
        <a:stretch>
          <a:fillRect/>
        </a:stretch>
      </xdr:blipFill>
      <xdr:spPr bwMode="auto">
        <a:xfrm>
          <a:off x="809625" y="323850"/>
          <a:ext cx="49053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523875</xdr:colOff>
      <xdr:row>0</xdr:row>
      <xdr:rowOff>0</xdr:rowOff>
    </xdr:from>
    <xdr:to>
      <xdr:col>3</xdr:col>
      <xdr:colOff>0</xdr:colOff>
      <xdr:row>0</xdr:row>
      <xdr:rowOff>0</xdr:rowOff>
    </xdr:to>
    <xdr:pic>
      <xdr:nvPicPr>
        <xdr:cNvPr id="2070" name="Picture 1" descr="CCG Logo Version 4">
          <a:extLst>
            <a:ext uri="{FF2B5EF4-FFF2-40B4-BE49-F238E27FC236}">
              <a16:creationId xmlns:a16="http://schemas.microsoft.com/office/drawing/2014/main" id="{00000000-0008-0000-0200-000016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9569" b="9569"/>
        <a:stretch>
          <a:fillRect/>
        </a:stretch>
      </xdr:blipFill>
      <xdr:spPr bwMode="auto">
        <a:xfrm>
          <a:off x="523875" y="0"/>
          <a:ext cx="508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457200</xdr:colOff>
      <xdr:row>0</xdr:row>
      <xdr:rowOff>0</xdr:rowOff>
    </xdr:from>
    <xdr:to>
      <xdr:col>3</xdr:col>
      <xdr:colOff>0</xdr:colOff>
      <xdr:row>0</xdr:row>
      <xdr:rowOff>0</xdr:rowOff>
    </xdr:to>
    <xdr:pic>
      <xdr:nvPicPr>
        <xdr:cNvPr id="2071" name="Picture 2" descr="CCG Logo Version 4">
          <a:extLst>
            <a:ext uri="{FF2B5EF4-FFF2-40B4-BE49-F238E27FC236}">
              <a16:creationId xmlns:a16="http://schemas.microsoft.com/office/drawing/2014/main" id="{00000000-0008-0000-0200-00001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9569" b="9569"/>
        <a:stretch>
          <a:fillRect/>
        </a:stretch>
      </xdr:blipFill>
      <xdr:spPr bwMode="auto">
        <a:xfrm>
          <a:off x="457200" y="0"/>
          <a:ext cx="5153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457200</xdr:colOff>
      <xdr:row>0</xdr:row>
      <xdr:rowOff>76200</xdr:rowOff>
    </xdr:from>
    <xdr:to>
      <xdr:col>3</xdr:col>
      <xdr:colOff>0</xdr:colOff>
      <xdr:row>4</xdr:row>
      <xdr:rowOff>104775</xdr:rowOff>
    </xdr:to>
    <xdr:pic>
      <xdr:nvPicPr>
        <xdr:cNvPr id="2072" name="Picture 3" descr="CCG Logo Version 4">
          <a:extLst>
            <a:ext uri="{FF2B5EF4-FFF2-40B4-BE49-F238E27FC236}">
              <a16:creationId xmlns:a16="http://schemas.microsoft.com/office/drawing/2014/main" id="{00000000-0008-0000-0200-000018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569" b="9569"/>
        <a:stretch>
          <a:fillRect/>
        </a:stretch>
      </xdr:blipFill>
      <xdr:spPr bwMode="auto">
        <a:xfrm>
          <a:off x="457200" y="571500"/>
          <a:ext cx="51530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7</xdr:row>
      <xdr:rowOff>0</xdr:rowOff>
    </xdr:from>
    <xdr:to>
      <xdr:col>13</xdr:col>
      <xdr:colOff>304800</xdr:colOff>
      <xdr:row>23</xdr:row>
      <xdr:rowOff>152400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N51"/>
  <sheetViews>
    <sheetView showGridLines="0" view="pageLayout" topLeftCell="A19" zoomScale="70" zoomScaleNormal="100" zoomScaleSheetLayoutView="100" zoomScalePageLayoutView="70" workbookViewId="0">
      <selection activeCell="B8" sqref="B8:E8"/>
    </sheetView>
  </sheetViews>
  <sheetFormatPr defaultRowHeight="12.75" x14ac:dyDescent="0.35"/>
  <cols>
    <col min="1" max="1" width="25.1328125" customWidth="1"/>
    <col min="2" max="2" width="13.86328125" customWidth="1"/>
    <col min="3" max="3" width="12.265625" customWidth="1"/>
    <col min="4" max="4" width="18.3984375" customWidth="1"/>
    <col min="5" max="5" width="10.3984375" customWidth="1"/>
    <col min="6" max="6" width="2.3984375" customWidth="1"/>
    <col min="7" max="7" width="2.59765625" customWidth="1"/>
    <col min="8" max="8" width="24.59765625" customWidth="1"/>
    <col min="9" max="9" width="18.73046875" customWidth="1"/>
    <col min="10" max="10" width="13.73046875" customWidth="1"/>
    <col min="11" max="11" width="12.59765625" customWidth="1"/>
    <col min="12" max="12" width="15" customWidth="1"/>
  </cols>
  <sheetData>
    <row r="2" spans="1:12" ht="39" customHeight="1" x14ac:dyDescent="0.75">
      <c r="H2" s="167" t="s">
        <v>52</v>
      </c>
      <c r="I2" s="167"/>
      <c r="J2" s="167"/>
      <c r="K2" s="167"/>
      <c r="L2" s="167"/>
    </row>
    <row r="3" spans="1:12" ht="21.95" customHeight="1" x14ac:dyDescent="0.55000000000000004">
      <c r="H3" s="168" t="s">
        <v>10</v>
      </c>
      <c r="I3" s="168"/>
      <c r="J3" s="168"/>
      <c r="K3" s="168"/>
      <c r="L3" s="168"/>
    </row>
    <row r="4" spans="1:12" ht="5.85" customHeight="1" x14ac:dyDescent="0.35">
      <c r="H4" s="169"/>
      <c r="I4" s="169"/>
      <c r="J4" s="169"/>
      <c r="K4" s="169"/>
      <c r="L4" s="169"/>
    </row>
    <row r="5" spans="1:12" ht="13.5" x14ac:dyDescent="0.35">
      <c r="H5" s="170"/>
      <c r="I5" s="170"/>
      <c r="J5" s="170"/>
      <c r="K5" s="170"/>
      <c r="L5" s="170"/>
    </row>
    <row r="6" spans="1:12" ht="5.0999999999999996" customHeight="1" x14ac:dyDescent="0.35">
      <c r="A6" s="4"/>
      <c r="B6" s="4"/>
      <c r="C6" s="4"/>
      <c r="D6" s="4"/>
      <c r="E6" s="4"/>
      <c r="F6" s="4"/>
      <c r="G6" s="4"/>
      <c r="H6" s="4"/>
      <c r="I6" s="4"/>
      <c r="J6" s="4"/>
      <c r="K6" s="4"/>
      <c r="L6" s="4"/>
    </row>
    <row r="7" spans="1:12" ht="39.950000000000003" customHeight="1" x14ac:dyDescent="0.4">
      <c r="A7" s="2" t="s">
        <v>1</v>
      </c>
      <c r="H7" s="6" t="s">
        <v>2</v>
      </c>
      <c r="J7" s="1" t="s">
        <v>8</v>
      </c>
      <c r="K7" s="172"/>
      <c r="L7" s="173"/>
    </row>
    <row r="8" spans="1:12" ht="39.950000000000003" customHeight="1" x14ac:dyDescent="0.4">
      <c r="A8" s="1" t="s">
        <v>5</v>
      </c>
      <c r="B8" s="173"/>
      <c r="C8" s="173"/>
      <c r="D8" s="173"/>
      <c r="E8" s="173"/>
      <c r="F8" s="5"/>
      <c r="G8" s="5"/>
      <c r="H8" s="1" t="s">
        <v>9</v>
      </c>
      <c r="I8" s="174"/>
      <c r="J8" s="174"/>
      <c r="K8" s="174"/>
      <c r="L8" s="174"/>
    </row>
    <row r="9" spans="1:12" ht="39.950000000000003" customHeight="1" x14ac:dyDescent="0.4">
      <c r="A9" s="1" t="s">
        <v>34</v>
      </c>
      <c r="B9" s="166"/>
      <c r="C9" s="166"/>
      <c r="D9" s="166"/>
      <c r="E9" s="166"/>
      <c r="F9" s="5"/>
      <c r="G9" s="5"/>
      <c r="H9" s="1" t="s">
        <v>3</v>
      </c>
      <c r="I9" s="175"/>
      <c r="J9" s="175"/>
      <c r="K9" s="175"/>
      <c r="L9" s="175"/>
    </row>
    <row r="10" spans="1:12" ht="39.950000000000003" customHeight="1" x14ac:dyDescent="0.4">
      <c r="A10" s="1" t="s">
        <v>35</v>
      </c>
      <c r="B10" s="166"/>
      <c r="C10" s="166"/>
      <c r="D10" s="166"/>
      <c r="E10" s="166"/>
      <c r="F10" s="5"/>
      <c r="G10" s="5"/>
      <c r="H10" s="1" t="s">
        <v>4</v>
      </c>
      <c r="I10" s="175"/>
      <c r="J10" s="175"/>
      <c r="K10" s="175"/>
      <c r="L10" s="175"/>
    </row>
    <row r="11" spans="1:12" ht="39.950000000000003" customHeight="1" x14ac:dyDescent="0.4">
      <c r="A11" s="1" t="s">
        <v>6</v>
      </c>
      <c r="B11" s="166"/>
      <c r="C11" s="166"/>
      <c r="D11" s="166"/>
      <c r="E11" s="166"/>
      <c r="F11" s="5"/>
      <c r="G11" s="5"/>
      <c r="H11" s="1"/>
      <c r="I11" s="171"/>
      <c r="J11" s="171"/>
      <c r="K11" s="171"/>
      <c r="L11" s="171"/>
    </row>
    <row r="12" spans="1:12" ht="39.950000000000003" customHeight="1" x14ac:dyDescent="0.4">
      <c r="A12" s="1"/>
      <c r="B12" s="166"/>
      <c r="C12" s="166"/>
      <c r="D12" s="166"/>
      <c r="E12" s="166"/>
      <c r="F12" s="5"/>
      <c r="G12" s="5"/>
      <c r="H12" s="1"/>
      <c r="I12" s="56"/>
      <c r="J12" s="56"/>
      <c r="K12" s="56"/>
      <c r="L12" s="56"/>
    </row>
    <row r="13" spans="1:12" ht="35.25" customHeight="1" x14ac:dyDescent="0.4">
      <c r="A13" s="1" t="s">
        <v>7</v>
      </c>
      <c r="B13" s="166"/>
      <c r="C13" s="166"/>
      <c r="D13" s="166"/>
      <c r="E13" s="166"/>
      <c r="F13" s="5"/>
      <c r="G13" s="5"/>
      <c r="H13" s="1"/>
      <c r="I13" s="56"/>
      <c r="J13" s="56"/>
      <c r="K13" s="56"/>
      <c r="L13" s="56"/>
    </row>
    <row r="14" spans="1:12" ht="35.25" customHeight="1" x14ac:dyDescent="0.4">
      <c r="A14" s="1" t="s">
        <v>51</v>
      </c>
      <c r="B14" s="165"/>
      <c r="C14" s="165"/>
      <c r="D14" s="165"/>
      <c r="E14" s="165"/>
      <c r="F14" s="5"/>
      <c r="G14" s="5"/>
    </row>
    <row r="15" spans="1:12" ht="13.15" x14ac:dyDescent="0.4">
      <c r="A15" s="3"/>
    </row>
    <row r="16" spans="1:12" ht="5.0999999999999996" customHeight="1" x14ac:dyDescent="0.35">
      <c r="A16" s="4"/>
      <c r="B16" s="4"/>
      <c r="C16" s="4"/>
      <c r="D16" s="4"/>
      <c r="E16" s="4"/>
      <c r="F16" s="4"/>
      <c r="G16" s="4"/>
      <c r="H16" s="4"/>
      <c r="I16" s="4"/>
      <c r="J16" s="4"/>
      <c r="K16" s="4"/>
      <c r="L16" s="4"/>
    </row>
    <row r="17" spans="1:12" ht="20.100000000000001" customHeight="1" x14ac:dyDescent="0.45">
      <c r="A17" s="19" t="s">
        <v>11</v>
      </c>
      <c r="B17" s="11"/>
      <c r="C17" s="11"/>
      <c r="D17" s="11"/>
      <c r="E17" s="11"/>
      <c r="F17" s="11"/>
      <c r="G17" s="11"/>
      <c r="H17" s="10"/>
      <c r="I17" s="11"/>
      <c r="J17" s="11"/>
      <c r="K17" s="11"/>
      <c r="L17" s="11"/>
    </row>
    <row r="18" spans="1:12" ht="30" customHeight="1" x14ac:dyDescent="0.4">
      <c r="A18" s="159" t="s">
        <v>27</v>
      </c>
      <c r="B18" s="159"/>
      <c r="C18" s="159"/>
      <c r="D18" s="159"/>
      <c r="E18" s="159"/>
      <c r="F18" s="159"/>
      <c r="G18" s="159"/>
      <c r="H18" s="159"/>
      <c r="I18" s="159"/>
      <c r="J18" s="159"/>
      <c r="K18" s="159"/>
      <c r="L18" s="159"/>
    </row>
    <row r="19" spans="1:12" ht="15" customHeight="1" x14ac:dyDescent="0.4">
      <c r="A19" s="21"/>
      <c r="B19" s="21"/>
      <c r="C19" s="21"/>
      <c r="D19" s="21"/>
      <c r="E19" s="21"/>
      <c r="F19" s="21"/>
      <c r="G19" s="21"/>
      <c r="H19" s="21"/>
      <c r="I19" s="21"/>
      <c r="J19" s="21"/>
      <c r="K19" s="21"/>
      <c r="L19" s="21"/>
    </row>
    <row r="20" spans="1:12" s="44" customFormat="1" ht="45" customHeight="1" x14ac:dyDescent="0.35">
      <c r="A20" s="160" t="s">
        <v>101</v>
      </c>
      <c r="B20" s="160"/>
      <c r="C20" s="160"/>
      <c r="D20" s="160"/>
      <c r="E20" s="160"/>
      <c r="F20" s="160"/>
      <c r="G20" s="160"/>
      <c r="H20" s="160"/>
      <c r="I20" s="160"/>
      <c r="J20" s="160"/>
      <c r="K20" s="160"/>
      <c r="L20" s="160"/>
    </row>
    <row r="21" spans="1:12" s="44" customFormat="1" ht="15" customHeight="1" x14ac:dyDescent="0.35">
      <c r="A21" s="58"/>
      <c r="B21" s="58"/>
      <c r="C21" s="58"/>
      <c r="D21" s="58"/>
      <c r="E21" s="58"/>
      <c r="F21" s="58"/>
      <c r="G21" s="58"/>
      <c r="H21" s="58"/>
      <c r="I21" s="58"/>
      <c r="J21" s="58"/>
      <c r="K21" s="58"/>
      <c r="L21" s="58"/>
    </row>
    <row r="22" spans="1:12" ht="15" customHeight="1" x14ac:dyDescent="0.4">
      <c r="A22" s="57" t="s">
        <v>102</v>
      </c>
      <c r="B22" s="59"/>
      <c r="C22" s="59"/>
      <c r="D22" s="59"/>
      <c r="E22" s="60"/>
      <c r="F22" s="61"/>
      <c r="G22" s="61"/>
      <c r="H22" s="62"/>
      <c r="I22" s="105"/>
      <c r="J22" s="62"/>
      <c r="K22" s="62"/>
      <c r="L22" s="63"/>
    </row>
    <row r="23" spans="1:12" ht="15" customHeight="1" x14ac:dyDescent="0.4">
      <c r="A23" s="52"/>
      <c r="B23" s="20"/>
      <c r="C23" s="20"/>
      <c r="D23" s="20"/>
      <c r="E23" s="16"/>
      <c r="F23" s="11"/>
      <c r="G23" s="11"/>
      <c r="H23" s="14"/>
      <c r="I23" s="106"/>
      <c r="J23" s="14"/>
      <c r="K23" s="14"/>
      <c r="L23" s="15"/>
    </row>
    <row r="24" spans="1:12" ht="5.0999999999999996" customHeight="1" x14ac:dyDescent="0.35">
      <c r="A24" s="4"/>
      <c r="B24" s="4"/>
      <c r="C24" s="4"/>
      <c r="D24" s="4"/>
      <c r="E24" s="4"/>
      <c r="F24" s="4"/>
      <c r="G24" s="4"/>
      <c r="H24" s="4"/>
      <c r="I24" s="4"/>
      <c r="J24" s="4"/>
      <c r="K24" s="4"/>
      <c r="L24" s="4"/>
    </row>
    <row r="25" spans="1:12" ht="20.100000000000001" customHeight="1" x14ac:dyDescent="0.45">
      <c r="A25" s="161" t="s">
        <v>46</v>
      </c>
      <c r="B25" s="161"/>
      <c r="C25" s="161"/>
      <c r="D25" s="161"/>
      <c r="E25" s="161"/>
      <c r="F25" s="161"/>
      <c r="G25" s="161"/>
      <c r="H25" s="161"/>
      <c r="I25" s="161"/>
      <c r="J25" s="161"/>
      <c r="K25" s="161"/>
      <c r="L25" s="161"/>
    </row>
    <row r="26" spans="1:12" ht="20.100000000000001" customHeight="1" x14ac:dyDescent="0.35">
      <c r="A26" s="107"/>
      <c r="B26" s="107"/>
      <c r="C26" s="107"/>
      <c r="D26" s="107"/>
      <c r="E26" s="107"/>
      <c r="F26" s="107"/>
      <c r="G26" s="107"/>
      <c r="H26" s="107"/>
      <c r="I26" s="107"/>
      <c r="J26" s="14"/>
      <c r="K26" s="14"/>
      <c r="L26" s="15"/>
    </row>
    <row r="27" spans="1:12" ht="30" customHeight="1" x14ac:dyDescent="0.4">
      <c r="A27" s="162" t="s">
        <v>54</v>
      </c>
      <c r="B27" s="162"/>
      <c r="C27" s="162"/>
      <c r="D27" s="162"/>
      <c r="E27" s="108"/>
      <c r="F27" s="108"/>
      <c r="G27" s="108"/>
      <c r="H27" s="134" t="s">
        <v>97</v>
      </c>
      <c r="I27" s="146" t="str">
        <f>IF(B28="","",LOOKUP(B28,Sheet1!C2:C10,Sheet1!D3:D11))</f>
        <v/>
      </c>
      <c r="K27" s="136"/>
      <c r="L27" s="15"/>
    </row>
    <row r="28" spans="1:12" ht="30" customHeight="1" x14ac:dyDescent="0.4">
      <c r="B28" s="147" t="str">
        <f>IFERROR(IF(SUM('Fixture Value Worksheet'!J33,'Fixture Value Worksheet'!J35)&gt;SUM('Fixture Value Worksheet'!J31:J32,'Fixture Value Worksheet'!J36:J37),FORECAST('Fixture Value Worksheet'!J46,Sheet1!J3:J4,Sheet1!I3:I4),FORECAST('Fixture Value Worksheet'!J46,Sheet1!H3:H4,Sheet1!G3:G4)),"")</f>
        <v/>
      </c>
      <c r="C28" s="129" t="s">
        <v>100</v>
      </c>
      <c r="D28" s="128"/>
      <c r="E28" s="108"/>
      <c r="F28" s="108"/>
      <c r="G28" s="108"/>
      <c r="H28" s="135" t="s">
        <v>98</v>
      </c>
      <c r="I28" s="155"/>
      <c r="L28" s="15"/>
    </row>
    <row r="29" spans="1:12" ht="30" customHeight="1" x14ac:dyDescent="0.4">
      <c r="A29" s="8"/>
      <c r="C29" s="132"/>
      <c r="D29" s="107"/>
      <c r="E29" s="108"/>
      <c r="F29" s="108"/>
      <c r="G29" s="108"/>
      <c r="H29" s="135" t="s">
        <v>99</v>
      </c>
      <c r="I29" s="156"/>
      <c r="L29" s="15"/>
    </row>
    <row r="30" spans="1:12" ht="30" customHeight="1" x14ac:dyDescent="0.35">
      <c r="B30" s="137"/>
      <c r="C30" s="137"/>
      <c r="D30" s="137"/>
      <c r="E30" s="108"/>
      <c r="F30" s="108"/>
      <c r="G30" s="108"/>
      <c r="H30" s="133"/>
      <c r="I30" s="107"/>
      <c r="J30" s="136"/>
      <c r="L30" s="15"/>
    </row>
    <row r="31" spans="1:12" ht="30" customHeight="1" x14ac:dyDescent="0.35">
      <c r="A31" s="164" t="s">
        <v>96</v>
      </c>
      <c r="B31" s="164"/>
      <c r="C31" s="164"/>
      <c r="D31" s="164"/>
      <c r="E31" s="164"/>
      <c r="F31" s="164"/>
      <c r="G31" s="164"/>
      <c r="H31" s="164"/>
      <c r="I31" s="164"/>
      <c r="L31" s="15"/>
    </row>
    <row r="32" spans="1:12" ht="30" customHeight="1" x14ac:dyDescent="0.4">
      <c r="A32" s="8"/>
      <c r="B32" s="138"/>
      <c r="C32" s="107"/>
      <c r="D32" s="107"/>
      <c r="E32" s="138"/>
      <c r="F32" s="107"/>
      <c r="G32" s="107"/>
      <c r="H32" s="107"/>
      <c r="I32" s="107"/>
      <c r="L32" s="17"/>
    </row>
    <row r="33" spans="1:14" ht="46.15" customHeight="1" x14ac:dyDescent="0.35">
      <c r="E33" s="107"/>
      <c r="F33" s="107"/>
      <c r="G33" s="107"/>
      <c r="H33" s="107"/>
      <c r="I33" s="131" t="s">
        <v>56</v>
      </c>
      <c r="J33" s="131" t="s">
        <v>55</v>
      </c>
      <c r="L33" s="15"/>
    </row>
    <row r="34" spans="1:14" ht="24" customHeight="1" x14ac:dyDescent="0.35">
      <c r="F34" s="107"/>
      <c r="G34" s="107"/>
      <c r="H34" s="107"/>
      <c r="I34" s="114" t="s">
        <v>79</v>
      </c>
      <c r="J34" s="114" t="s">
        <v>57</v>
      </c>
      <c r="L34" s="15"/>
    </row>
    <row r="35" spans="1:14" ht="20.25" customHeight="1" x14ac:dyDescent="0.35">
      <c r="A35" s="163"/>
      <c r="B35" s="163"/>
      <c r="C35" s="163"/>
      <c r="D35" s="163"/>
      <c r="E35" s="107"/>
      <c r="F35" s="107"/>
      <c r="G35" s="107"/>
      <c r="H35" s="107"/>
      <c r="I35" s="114" t="s">
        <v>80</v>
      </c>
      <c r="J35" s="114" t="s">
        <v>58</v>
      </c>
      <c r="L35" s="15"/>
    </row>
    <row r="36" spans="1:14" ht="20.100000000000001" customHeight="1" x14ac:dyDescent="0.4">
      <c r="A36" s="158" t="s">
        <v>47</v>
      </c>
      <c r="B36" s="158"/>
      <c r="C36" s="158"/>
      <c r="D36" s="158"/>
      <c r="E36" s="107"/>
      <c r="F36" s="14"/>
      <c r="G36" s="14"/>
      <c r="H36" s="12"/>
      <c r="I36" s="114" t="s">
        <v>81</v>
      </c>
      <c r="J36" s="114" t="s">
        <v>59</v>
      </c>
      <c r="K36" s="13"/>
      <c r="L36" s="17"/>
    </row>
    <row r="37" spans="1:14" ht="20.100000000000001" customHeight="1" x14ac:dyDescent="0.4">
      <c r="A37" s="62"/>
      <c r="B37" s="62"/>
      <c r="C37" s="62"/>
      <c r="D37" s="62"/>
      <c r="E37" s="14"/>
      <c r="F37" s="14"/>
      <c r="G37" s="14"/>
      <c r="H37" s="14"/>
      <c r="I37" s="114" t="s">
        <v>82</v>
      </c>
      <c r="J37" s="114" t="s">
        <v>60</v>
      </c>
      <c r="L37" s="15"/>
    </row>
    <row r="38" spans="1:14" ht="20.100000000000001" customHeight="1" x14ac:dyDescent="0.4">
      <c r="A38" s="109"/>
      <c r="B38" s="62"/>
      <c r="C38" s="62"/>
      <c r="D38" s="62"/>
      <c r="E38" s="14"/>
      <c r="F38" s="14"/>
      <c r="G38" s="14"/>
      <c r="H38" s="14"/>
      <c r="I38" s="114" t="s">
        <v>83</v>
      </c>
      <c r="J38" s="114" t="s">
        <v>61</v>
      </c>
      <c r="L38" s="15"/>
    </row>
    <row r="39" spans="1:14" ht="20.100000000000001" customHeight="1" x14ac:dyDescent="0.4">
      <c r="A39" s="139"/>
      <c r="B39" s="139"/>
      <c r="C39" s="139"/>
      <c r="D39" s="139"/>
      <c r="E39" s="14"/>
      <c r="F39" s="14"/>
      <c r="G39" s="14"/>
      <c r="H39" s="14"/>
      <c r="I39" s="140" t="s">
        <v>84</v>
      </c>
      <c r="J39" s="114" t="s">
        <v>62</v>
      </c>
      <c r="L39" s="15"/>
    </row>
    <row r="40" spans="1:14" ht="20.100000000000001" customHeight="1" x14ac:dyDescent="0.4">
      <c r="A40" s="158" t="s">
        <v>48</v>
      </c>
      <c r="B40" s="158"/>
      <c r="C40" s="158"/>
      <c r="D40" s="158"/>
      <c r="E40" s="110"/>
      <c r="F40" s="14"/>
      <c r="G40" s="14"/>
      <c r="H40" s="14"/>
      <c r="I40" s="140" t="s">
        <v>94</v>
      </c>
      <c r="J40" s="141" t="s">
        <v>86</v>
      </c>
      <c r="L40" s="15"/>
      <c r="M40" s="8"/>
      <c r="N40" s="8"/>
    </row>
    <row r="41" spans="1:14" ht="15.4" x14ac:dyDescent="0.4">
      <c r="A41" s="157" t="s">
        <v>49</v>
      </c>
      <c r="B41" s="157"/>
      <c r="C41" s="157"/>
      <c r="D41" s="157"/>
      <c r="E41" s="130"/>
      <c r="F41" s="14"/>
      <c r="G41" s="14"/>
      <c r="H41" s="14"/>
      <c r="I41" s="140" t="s">
        <v>95</v>
      </c>
      <c r="J41" s="140" t="s">
        <v>87</v>
      </c>
      <c r="L41" s="15"/>
      <c r="M41" s="8"/>
      <c r="N41" s="8"/>
    </row>
    <row r="42" spans="1:14" ht="15" x14ac:dyDescent="0.4">
      <c r="A42" s="62"/>
      <c r="B42" s="62"/>
      <c r="C42" s="62"/>
      <c r="D42" s="62"/>
      <c r="E42" s="14"/>
      <c r="F42" s="14"/>
      <c r="G42" s="14"/>
      <c r="H42" s="14"/>
      <c r="I42" s="106"/>
      <c r="L42" s="15"/>
      <c r="M42" s="8"/>
      <c r="N42" s="8"/>
    </row>
    <row r="43" spans="1:14" x14ac:dyDescent="0.35">
      <c r="A43" s="14"/>
      <c r="B43" s="14"/>
      <c r="C43" s="14"/>
      <c r="D43" s="14"/>
      <c r="E43" s="14"/>
      <c r="F43" s="14"/>
      <c r="G43" s="14"/>
      <c r="H43" s="14"/>
      <c r="I43" s="106"/>
      <c r="L43" s="15"/>
      <c r="M43" s="8"/>
      <c r="N43" s="8"/>
    </row>
    <row r="44" spans="1:14" x14ac:dyDescent="0.35">
      <c r="A44" s="14"/>
      <c r="B44" s="14"/>
      <c r="C44" s="14"/>
      <c r="D44" s="14"/>
      <c r="E44" s="14"/>
      <c r="F44" s="14"/>
      <c r="G44" s="14"/>
      <c r="H44" s="14"/>
      <c r="I44" s="106"/>
      <c r="L44" s="15"/>
      <c r="M44" s="8"/>
      <c r="N44" s="8"/>
    </row>
    <row r="45" spans="1:14" x14ac:dyDescent="0.35">
      <c r="A45" s="14"/>
      <c r="B45" s="14"/>
      <c r="C45" s="14"/>
      <c r="D45" s="14"/>
      <c r="E45" s="14"/>
      <c r="F45" s="14"/>
      <c r="G45" s="14"/>
      <c r="H45" s="14"/>
      <c r="I45" s="106"/>
      <c r="L45" s="15"/>
      <c r="M45" s="8"/>
      <c r="N45" s="8"/>
    </row>
    <row r="46" spans="1:14" x14ac:dyDescent="0.35">
      <c r="A46" s="14"/>
      <c r="B46" s="14"/>
      <c r="C46" s="14"/>
      <c r="D46" s="14"/>
      <c r="E46" s="14"/>
      <c r="F46" s="14"/>
      <c r="G46" s="14"/>
      <c r="H46" s="14"/>
      <c r="I46" s="106"/>
      <c r="J46" s="14"/>
      <c r="K46" s="14"/>
      <c r="L46" s="15"/>
      <c r="M46" s="8"/>
      <c r="N46" s="8"/>
    </row>
    <row r="47" spans="1:14" x14ac:dyDescent="0.35">
      <c r="A47" s="8"/>
      <c r="B47" s="8"/>
      <c r="C47" s="8"/>
      <c r="D47" s="8"/>
      <c r="E47" s="8"/>
      <c r="F47" s="8"/>
      <c r="G47" s="8"/>
      <c r="H47" s="8"/>
      <c r="I47" s="8"/>
      <c r="J47" s="8"/>
      <c r="K47" s="8"/>
      <c r="L47" s="8"/>
    </row>
    <row r="48" spans="1:14" x14ac:dyDescent="0.35">
      <c r="A48" s="8"/>
      <c r="B48" s="8"/>
      <c r="C48" s="8"/>
      <c r="D48" s="8"/>
      <c r="E48" s="8"/>
      <c r="F48" s="8"/>
      <c r="G48" s="8"/>
      <c r="H48" s="8"/>
      <c r="I48" s="8"/>
      <c r="J48" s="8"/>
      <c r="K48" s="8"/>
      <c r="L48" s="8"/>
    </row>
    <row r="49" spans="1:12" x14ac:dyDescent="0.35">
      <c r="A49" s="8"/>
      <c r="B49" s="8"/>
      <c r="C49" s="8"/>
      <c r="D49" s="8"/>
      <c r="E49" s="8"/>
      <c r="F49" s="8"/>
      <c r="G49" s="8"/>
      <c r="H49" s="8"/>
      <c r="I49" s="8"/>
      <c r="J49" s="8"/>
      <c r="K49" s="8"/>
      <c r="L49" s="8"/>
    </row>
    <row r="50" spans="1:12" x14ac:dyDescent="0.35">
      <c r="A50" s="8"/>
      <c r="B50" s="8"/>
      <c r="C50" s="8"/>
      <c r="D50" s="8"/>
      <c r="E50" s="8"/>
      <c r="F50" s="8"/>
      <c r="G50" s="8"/>
      <c r="H50" s="8"/>
      <c r="I50" s="8"/>
      <c r="J50" s="8"/>
      <c r="K50" s="8"/>
      <c r="L50" s="8"/>
    </row>
    <row r="51" spans="1:12" x14ac:dyDescent="0.35">
      <c r="A51" s="8"/>
      <c r="B51" s="8"/>
      <c r="C51" s="8"/>
      <c r="D51" s="8"/>
      <c r="E51" s="8"/>
      <c r="F51" s="8"/>
      <c r="G51" s="8"/>
      <c r="H51" s="8"/>
      <c r="I51" s="8"/>
      <c r="J51" s="8"/>
      <c r="K51" s="8"/>
      <c r="L51" s="8"/>
    </row>
  </sheetData>
  <sheetProtection sheet="1" objects="1" scenarios="1"/>
  <protectedRanges>
    <protectedRange sqref="B8:E14 I8:L11 K7 H27 H30 A35:D35" name="Range1"/>
  </protectedRanges>
  <mergeCells count="25">
    <mergeCell ref="B14:E14"/>
    <mergeCell ref="B12:E12"/>
    <mergeCell ref="H2:L2"/>
    <mergeCell ref="H3:L3"/>
    <mergeCell ref="H4:L4"/>
    <mergeCell ref="H5:L5"/>
    <mergeCell ref="I11:L11"/>
    <mergeCell ref="K7:L7"/>
    <mergeCell ref="I8:L8"/>
    <mergeCell ref="I9:L9"/>
    <mergeCell ref="I10:L10"/>
    <mergeCell ref="B8:E8"/>
    <mergeCell ref="B9:E9"/>
    <mergeCell ref="B10:E10"/>
    <mergeCell ref="B11:E11"/>
    <mergeCell ref="B13:E13"/>
    <mergeCell ref="A41:D41"/>
    <mergeCell ref="A40:D40"/>
    <mergeCell ref="A36:D36"/>
    <mergeCell ref="A18:L18"/>
    <mergeCell ref="A20:L20"/>
    <mergeCell ref="A25:L25"/>
    <mergeCell ref="A27:D27"/>
    <mergeCell ref="A35:D35"/>
    <mergeCell ref="A31:I31"/>
  </mergeCells>
  <phoneticPr fontId="5" type="noConversion"/>
  <printOptions horizontalCentered="1"/>
  <pageMargins left="0.25" right="0.25" top="0.5" bottom="0.5" header="0.25" footer="0.25"/>
  <pageSetup scale="61" orientation="portrait" r:id="rId1"/>
  <headerFooter alignWithMargins="0">
    <oddHeader>&amp;CWater Meter Sizing Form</oddHeader>
    <oddFooter>&amp;REffective: August 2018</oddFooter>
  </headerFooter>
  <drawing r:id="rId2"/>
  <legacyDrawing r:id="rId3"/>
  <controls>
    <mc:AlternateContent xmlns:mc="http://schemas.openxmlformats.org/markup-compatibility/2006">
      <mc:Choice Requires="x14">
        <control shapeId="1030" r:id="rId4" name="CheckBox1">
          <controlPr defaultSize="0" autoLine="0" autoPict="0" r:id="rId5">
            <anchor moveWithCells="1">
              <from>
                <xdr:col>2</xdr:col>
                <xdr:colOff>381000</xdr:colOff>
                <xdr:row>31</xdr:row>
                <xdr:rowOff>57150</xdr:rowOff>
              </from>
              <to>
                <xdr:col>7</xdr:col>
                <xdr:colOff>857250</xdr:colOff>
                <xdr:row>32</xdr:row>
                <xdr:rowOff>161925</xdr:rowOff>
              </to>
            </anchor>
          </controlPr>
        </control>
      </mc:Choice>
      <mc:Fallback>
        <control shapeId="1030" r:id="rId4" name="CheckBox1"/>
      </mc:Fallback>
    </mc:AlternateContent>
    <mc:AlternateContent xmlns:mc="http://schemas.openxmlformats.org/markup-compatibility/2006">
      <mc:Choice Requires="x14">
        <control shapeId="1031" r:id="rId6" name="CheckBox2">
          <controlPr defaultSize="0" autoLine="0" r:id="rId7">
            <anchor moveWithCells="1">
              <from>
                <xdr:col>0</xdr:col>
                <xdr:colOff>1752600</xdr:colOff>
                <xdr:row>31</xdr:row>
                <xdr:rowOff>66675</xdr:rowOff>
              </from>
              <to>
                <xdr:col>2</xdr:col>
                <xdr:colOff>71438</xdr:colOff>
                <xdr:row>32</xdr:row>
                <xdr:rowOff>176213</xdr:rowOff>
              </to>
            </anchor>
          </controlPr>
        </control>
      </mc:Choice>
      <mc:Fallback>
        <control shapeId="1031" r:id="rId6" name="CheckBox2"/>
      </mc:Fallback>
    </mc:AlternateContent>
    <mc:AlternateContent xmlns:mc="http://schemas.openxmlformats.org/markup-compatibility/2006">
      <mc:Choice Requires="x14">
        <control shapeId="1026" r:id="rId8" name="Check Box 2">
          <controlPr defaultSize="0" autoFill="0" autoLine="0" autoPict="0">
            <anchor moveWithCells="1">
              <from>
                <xdr:col>0</xdr:col>
                <xdr:colOff>1752600</xdr:colOff>
                <xdr:row>31</xdr:row>
                <xdr:rowOff>76200</xdr:rowOff>
              </from>
              <to>
                <xdr:col>3</xdr:col>
                <xdr:colOff>923925</xdr:colOff>
                <xdr:row>32</xdr:row>
                <xdr:rowOff>142875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0"/>
  <sheetViews>
    <sheetView showGridLines="0" tabSelected="1" view="pageLayout" zoomScale="90" zoomScaleNormal="100" zoomScaleSheetLayoutView="100" zoomScalePageLayoutView="90" workbookViewId="0">
      <selection activeCell="J45" sqref="J45"/>
    </sheetView>
  </sheetViews>
  <sheetFormatPr defaultColWidth="3.265625" defaultRowHeight="12.75" x14ac:dyDescent="0.35"/>
  <cols>
    <col min="1" max="1" width="12.86328125" customWidth="1"/>
    <col min="2" max="2" width="25.1328125" customWidth="1"/>
    <col min="3" max="3" width="13" customWidth="1"/>
    <col min="4" max="4" width="12.265625" customWidth="1"/>
    <col min="5" max="5" width="4.265625" customWidth="1"/>
    <col min="6" max="6" width="18.3984375" customWidth="1"/>
    <col min="7" max="7" width="15.3984375" customWidth="1"/>
    <col min="8" max="8" width="24.59765625" customWidth="1"/>
    <col min="9" max="9" width="15.3984375" customWidth="1"/>
    <col min="10" max="10" width="14.265625" customWidth="1"/>
    <col min="11" max="11" width="12.86328125" customWidth="1"/>
    <col min="12" max="12" width="7.1328125" customWidth="1"/>
  </cols>
  <sheetData>
    <row r="1" spans="1:14" s="8" customFormat="1" ht="20.100000000000001" customHeight="1" x14ac:dyDescent="0.35">
      <c r="B1" s="14"/>
      <c r="C1" s="14"/>
      <c r="D1" s="14"/>
      <c r="E1" s="14"/>
      <c r="F1" s="14"/>
      <c r="G1" s="14"/>
      <c r="H1" s="14"/>
      <c r="I1" s="106"/>
      <c r="J1" s="14"/>
      <c r="K1" s="14"/>
      <c r="L1" s="15"/>
    </row>
    <row r="2" spans="1:14" s="8" customFormat="1" ht="12.75" customHeight="1" x14ac:dyDescent="0.35"/>
    <row r="3" spans="1:14" s="8" customFormat="1" ht="39.75" customHeight="1" x14ac:dyDescent="0.75">
      <c r="G3" s="180" t="s">
        <v>28</v>
      </c>
      <c r="H3" s="180"/>
      <c r="I3" s="180"/>
      <c r="J3" s="180"/>
      <c r="K3" s="142"/>
      <c r="L3" s="142"/>
    </row>
    <row r="4" spans="1:14" s="8" customFormat="1" ht="21.75" customHeight="1" x14ac:dyDescent="0.55000000000000004">
      <c r="G4" s="185"/>
      <c r="H4" s="185"/>
      <c r="I4" s="185"/>
      <c r="J4" s="185"/>
      <c r="K4" s="144"/>
      <c r="L4" s="144"/>
    </row>
    <row r="5" spans="1:14" s="8" customFormat="1" ht="5.25" customHeight="1" x14ac:dyDescent="0.35">
      <c r="H5" s="73"/>
      <c r="I5" s="73"/>
      <c r="J5" s="73"/>
      <c r="K5" s="73"/>
      <c r="L5" s="73"/>
    </row>
    <row r="6" spans="1:14" s="8" customFormat="1" ht="12.75" customHeight="1" x14ac:dyDescent="0.35">
      <c r="G6" s="184" t="s">
        <v>50</v>
      </c>
      <c r="H6" s="184"/>
      <c r="I6" s="184"/>
      <c r="J6" s="184"/>
      <c r="K6" s="145"/>
      <c r="L6" s="143"/>
    </row>
    <row r="7" spans="1:14" s="8" customFormat="1" ht="4.5" customHeight="1" x14ac:dyDescent="0.35">
      <c r="A7" s="154"/>
      <c r="B7" s="22"/>
      <c r="C7" s="22"/>
      <c r="D7" s="22"/>
      <c r="E7" s="22"/>
      <c r="F7" s="22"/>
      <c r="G7" s="22"/>
      <c r="H7" s="22"/>
      <c r="I7" s="22"/>
      <c r="J7" s="22"/>
      <c r="K7" s="88"/>
      <c r="L7" s="87"/>
    </row>
    <row r="8" spans="1:14" s="8" customFormat="1" ht="12.75" customHeight="1" x14ac:dyDescent="0.8">
      <c r="B8" s="182"/>
      <c r="C8" s="182"/>
      <c r="D8" s="182"/>
      <c r="E8" s="182"/>
      <c r="F8" s="182"/>
      <c r="G8" s="182"/>
      <c r="H8" s="182"/>
      <c r="K8" s="7"/>
    </row>
    <row r="9" spans="1:14" s="8" customFormat="1" ht="13.9" x14ac:dyDescent="0.4">
      <c r="B9" s="186" t="s">
        <v>70</v>
      </c>
      <c r="C9" s="187"/>
      <c r="D9" s="187"/>
      <c r="E9" s="187"/>
      <c r="F9" s="187"/>
      <c r="G9" s="187"/>
      <c r="H9" s="187"/>
      <c r="I9" s="187"/>
      <c r="J9" s="187"/>
    </row>
    <row r="10" spans="1:14" s="8" customFormat="1" ht="13.5" customHeight="1" thickBot="1" x14ac:dyDescent="0.4">
      <c r="B10" s="183"/>
      <c r="C10" s="183"/>
      <c r="D10" s="183"/>
      <c r="E10" s="183"/>
      <c r="F10" s="183"/>
      <c r="G10" s="183"/>
      <c r="H10" s="183"/>
      <c r="I10" s="183"/>
      <c r="J10" s="183"/>
    </row>
    <row r="11" spans="1:14" s="8" customFormat="1" ht="25.5" customHeight="1" thickTop="1" thickBot="1" x14ac:dyDescent="0.55000000000000004">
      <c r="B11" s="195" t="s">
        <v>36</v>
      </c>
      <c r="C11" s="196"/>
      <c r="D11" s="23"/>
      <c r="E11" s="23"/>
      <c r="F11" s="43" t="s">
        <v>53</v>
      </c>
      <c r="G11" s="23"/>
      <c r="H11" s="43" t="s">
        <v>31</v>
      </c>
      <c r="I11" s="23"/>
      <c r="J11" s="49" t="s">
        <v>32</v>
      </c>
      <c r="K11" s="50"/>
    </row>
    <row r="12" spans="1:14" s="8" customFormat="1" ht="20.100000000000001" customHeight="1" thickTop="1" x14ac:dyDescent="0.4">
      <c r="B12" s="24" t="s">
        <v>12</v>
      </c>
      <c r="C12" s="25"/>
      <c r="D12" s="26"/>
      <c r="E12" s="7"/>
      <c r="F12" s="38"/>
      <c r="G12" s="39"/>
      <c r="H12" s="40"/>
      <c r="I12" s="39"/>
      <c r="J12" s="45"/>
      <c r="K12" s="14"/>
    </row>
    <row r="13" spans="1:14" ht="20.100000000000001" customHeight="1" x14ac:dyDescent="0.4">
      <c r="B13" s="27" t="s">
        <v>37</v>
      </c>
      <c r="C13" s="28"/>
      <c r="D13" s="29"/>
      <c r="E13" s="29"/>
      <c r="F13" s="30">
        <v>3</v>
      </c>
      <c r="G13" s="31" t="s">
        <v>13</v>
      </c>
      <c r="H13" s="41"/>
      <c r="I13" s="31" t="s">
        <v>14</v>
      </c>
      <c r="J13" s="82" t="str">
        <f>+IF(H13=0,"",F13*H13)</f>
        <v/>
      </c>
      <c r="K13" s="46"/>
      <c r="L13" s="8"/>
      <c r="M13" s="8"/>
      <c r="N13" s="8"/>
    </row>
    <row r="14" spans="1:14" ht="20.100000000000001" customHeight="1" x14ac:dyDescent="0.4">
      <c r="B14" s="27" t="s">
        <v>29</v>
      </c>
      <c r="C14" s="28"/>
      <c r="D14" s="29"/>
      <c r="E14" s="29"/>
      <c r="F14" s="30">
        <v>2</v>
      </c>
      <c r="G14" s="31" t="s">
        <v>13</v>
      </c>
      <c r="H14" s="41"/>
      <c r="I14" s="31" t="s">
        <v>14</v>
      </c>
      <c r="J14" s="82" t="str">
        <f>+IF(H14=0,"",F14*H14)</f>
        <v/>
      </c>
      <c r="K14" s="46"/>
      <c r="L14" s="8"/>
    </row>
    <row r="15" spans="1:14" ht="19.5" customHeight="1" x14ac:dyDescent="0.4">
      <c r="B15" s="32" t="s">
        <v>15</v>
      </c>
      <c r="C15" s="33"/>
      <c r="D15" s="29"/>
      <c r="E15" s="29"/>
      <c r="F15" s="38"/>
      <c r="G15" s="39"/>
      <c r="H15" s="40"/>
      <c r="I15" s="39"/>
      <c r="J15" s="83"/>
      <c r="K15" s="47"/>
      <c r="L15" s="8"/>
    </row>
    <row r="16" spans="1:14" ht="33.75" customHeight="1" x14ac:dyDescent="0.4">
      <c r="B16" s="192" t="s">
        <v>63</v>
      </c>
      <c r="C16" s="193"/>
      <c r="D16" s="194"/>
      <c r="E16" s="89"/>
      <c r="F16" s="30">
        <v>5</v>
      </c>
      <c r="G16" s="31" t="s">
        <v>13</v>
      </c>
      <c r="H16" s="41"/>
      <c r="I16" s="31" t="s">
        <v>14</v>
      </c>
      <c r="J16" s="82" t="str">
        <f t="shared" ref="J16:J23" si="0">+IF(H16=0,"",F16*H16)</f>
        <v/>
      </c>
      <c r="K16" s="46"/>
      <c r="L16" s="8"/>
    </row>
    <row r="17" spans="2:13" ht="20.100000000000001" customHeight="1" x14ac:dyDescent="0.4">
      <c r="B17" s="188" t="s">
        <v>16</v>
      </c>
      <c r="C17" s="189"/>
      <c r="D17" s="189"/>
      <c r="E17" s="75"/>
      <c r="F17" s="30">
        <v>4</v>
      </c>
      <c r="G17" s="31" t="s">
        <v>13</v>
      </c>
      <c r="H17" s="41"/>
      <c r="I17" s="31" t="s">
        <v>14</v>
      </c>
      <c r="J17" s="82" t="str">
        <f t="shared" si="0"/>
        <v/>
      </c>
      <c r="K17" s="46"/>
      <c r="L17" s="8"/>
    </row>
    <row r="18" spans="2:13" ht="20.100000000000001" customHeight="1" x14ac:dyDescent="0.4">
      <c r="B18" s="188" t="s">
        <v>17</v>
      </c>
      <c r="C18" s="189"/>
      <c r="D18" s="189"/>
      <c r="E18" s="75"/>
      <c r="F18" s="30">
        <v>2</v>
      </c>
      <c r="G18" s="31" t="s">
        <v>13</v>
      </c>
      <c r="H18" s="41"/>
      <c r="I18" s="31" t="s">
        <v>14</v>
      </c>
      <c r="J18" s="82" t="str">
        <f t="shared" si="0"/>
        <v/>
      </c>
      <c r="K18" s="46"/>
      <c r="L18" s="8"/>
    </row>
    <row r="19" spans="2:13" ht="20.100000000000001" customHeight="1" x14ac:dyDescent="0.4">
      <c r="B19" s="188" t="s">
        <v>18</v>
      </c>
      <c r="C19" s="189"/>
      <c r="D19" s="189"/>
      <c r="E19" s="75"/>
      <c r="F19" s="30">
        <v>1</v>
      </c>
      <c r="G19" s="31" t="s">
        <v>13</v>
      </c>
      <c r="H19" s="41"/>
      <c r="I19" s="31" t="s">
        <v>14</v>
      </c>
      <c r="J19" s="82" t="str">
        <f t="shared" si="0"/>
        <v/>
      </c>
      <c r="K19" s="46"/>
      <c r="L19" s="8"/>
    </row>
    <row r="20" spans="2:13" ht="20.100000000000001" customHeight="1" x14ac:dyDescent="0.4">
      <c r="B20" s="188" t="s">
        <v>19</v>
      </c>
      <c r="C20" s="189"/>
      <c r="D20" s="189"/>
      <c r="E20" s="75"/>
      <c r="F20" s="30">
        <v>2.75</v>
      </c>
      <c r="G20" s="31" t="s">
        <v>13</v>
      </c>
      <c r="H20" s="41"/>
      <c r="I20" s="31" t="s">
        <v>14</v>
      </c>
      <c r="J20" s="82" t="str">
        <f t="shared" si="0"/>
        <v/>
      </c>
      <c r="K20" s="46"/>
      <c r="L20" s="8"/>
    </row>
    <row r="21" spans="2:13" ht="20.100000000000001" customHeight="1" x14ac:dyDescent="0.4">
      <c r="B21" s="188" t="s">
        <v>20</v>
      </c>
      <c r="C21" s="189"/>
      <c r="D21" s="189"/>
      <c r="E21" s="75"/>
      <c r="F21" s="30">
        <v>0.75</v>
      </c>
      <c r="G21" s="31" t="s">
        <v>13</v>
      </c>
      <c r="H21" s="41"/>
      <c r="I21" s="31" t="s">
        <v>14</v>
      </c>
      <c r="J21" s="82" t="str">
        <f t="shared" si="0"/>
        <v/>
      </c>
      <c r="K21" s="46"/>
      <c r="L21" s="7"/>
    </row>
    <row r="22" spans="2:13" ht="20.100000000000001" customHeight="1" x14ac:dyDescent="0.4">
      <c r="B22" s="188" t="s">
        <v>21</v>
      </c>
      <c r="C22" s="189"/>
      <c r="D22" s="189"/>
      <c r="E22" s="75"/>
      <c r="F22" s="30">
        <v>3</v>
      </c>
      <c r="G22" s="31" t="s">
        <v>13</v>
      </c>
      <c r="H22" s="41"/>
      <c r="I22" s="31" t="s">
        <v>14</v>
      </c>
      <c r="J22" s="82" t="str">
        <f t="shared" si="0"/>
        <v/>
      </c>
      <c r="K22" s="46"/>
      <c r="L22" s="8"/>
    </row>
    <row r="23" spans="2:13" ht="20.100000000000001" customHeight="1" x14ac:dyDescent="0.4">
      <c r="B23" s="188" t="s">
        <v>22</v>
      </c>
      <c r="C23" s="189"/>
      <c r="D23" s="189"/>
      <c r="E23" s="75"/>
      <c r="F23" s="30">
        <v>5</v>
      </c>
      <c r="G23" s="31" t="s">
        <v>13</v>
      </c>
      <c r="H23" s="41"/>
      <c r="I23" s="31" t="s">
        <v>14</v>
      </c>
      <c r="J23" s="82" t="str">
        <f t="shared" si="0"/>
        <v/>
      </c>
      <c r="K23" s="46"/>
      <c r="L23" s="8"/>
    </row>
    <row r="24" spans="2:13" ht="20.100000000000001" customHeight="1" x14ac:dyDescent="0.4">
      <c r="B24" s="188" t="s">
        <v>72</v>
      </c>
      <c r="C24" s="189"/>
      <c r="D24" s="189"/>
      <c r="E24" s="75"/>
      <c r="F24" s="38"/>
      <c r="G24" s="39"/>
      <c r="H24" s="40"/>
      <c r="I24" s="39"/>
      <c r="J24" s="83"/>
      <c r="K24" s="47"/>
      <c r="L24" s="8"/>
    </row>
    <row r="25" spans="2:13" ht="20.100000000000001" customHeight="1" x14ac:dyDescent="0.4">
      <c r="B25" s="188" t="s">
        <v>71</v>
      </c>
      <c r="C25" s="189"/>
      <c r="D25" s="189"/>
      <c r="E25" s="75"/>
      <c r="F25" s="30">
        <v>2</v>
      </c>
      <c r="G25" s="31" t="s">
        <v>13</v>
      </c>
      <c r="H25" s="41"/>
      <c r="I25" s="31" t="s">
        <v>14</v>
      </c>
      <c r="J25" s="82" t="str">
        <f>+IF(H25=0,"",F25*H25)</f>
        <v/>
      </c>
      <c r="K25" s="46"/>
      <c r="L25" s="8"/>
    </row>
    <row r="26" spans="2:13" ht="20.100000000000001" customHeight="1" x14ac:dyDescent="0.4">
      <c r="B26" s="188" t="s">
        <v>65</v>
      </c>
      <c r="C26" s="189"/>
      <c r="D26" s="189"/>
      <c r="E26" s="75"/>
      <c r="F26" s="30">
        <v>4</v>
      </c>
      <c r="G26" s="31" t="s">
        <v>13</v>
      </c>
      <c r="H26" s="41"/>
      <c r="I26" s="31" t="s">
        <v>14</v>
      </c>
      <c r="J26" s="82" t="str">
        <f>+IF(H26=0,"",F26*H26)</f>
        <v/>
      </c>
      <c r="K26" s="46"/>
      <c r="L26" s="8"/>
    </row>
    <row r="27" spans="2:13" ht="20.100000000000001" customHeight="1" x14ac:dyDescent="0.4">
      <c r="B27" s="188" t="s">
        <v>64</v>
      </c>
      <c r="C27" s="189"/>
      <c r="D27" s="189"/>
      <c r="E27" s="75"/>
      <c r="F27" s="30">
        <v>2</v>
      </c>
      <c r="G27" s="31" t="s">
        <v>13</v>
      </c>
      <c r="H27" s="41"/>
      <c r="I27" s="31" t="s">
        <v>14</v>
      </c>
      <c r="J27" s="82" t="str">
        <f>+IF(H27=0,"",F27*H27)</f>
        <v/>
      </c>
      <c r="K27" s="46"/>
      <c r="L27" s="8"/>
    </row>
    <row r="28" spans="2:13" ht="20.100000000000001" customHeight="1" x14ac:dyDescent="0.4">
      <c r="B28" s="188" t="s">
        <v>30</v>
      </c>
      <c r="C28" s="189"/>
      <c r="D28" s="189"/>
      <c r="E28" s="75"/>
      <c r="F28" s="30">
        <v>3</v>
      </c>
      <c r="G28" s="31" t="s">
        <v>13</v>
      </c>
      <c r="H28" s="41"/>
      <c r="I28" s="31" t="s">
        <v>14</v>
      </c>
      <c r="J28" s="82" t="str">
        <f>+IF(H28=0,"",F28*H28)</f>
        <v/>
      </c>
      <c r="K28" s="46"/>
      <c r="L28" s="8"/>
    </row>
    <row r="29" spans="2:13" ht="19.5" customHeight="1" x14ac:dyDescent="0.4">
      <c r="B29" s="208" t="s">
        <v>73</v>
      </c>
      <c r="C29" s="209"/>
      <c r="D29" s="209"/>
      <c r="E29" s="74"/>
      <c r="F29" s="30">
        <v>2</v>
      </c>
      <c r="G29" s="31" t="s">
        <v>13</v>
      </c>
      <c r="H29" s="41"/>
      <c r="I29" s="31" t="s">
        <v>14</v>
      </c>
      <c r="J29" s="82" t="str">
        <f>+IF(H29=0,"",F29*H29)</f>
        <v/>
      </c>
      <c r="K29" s="79"/>
      <c r="L29" s="80"/>
      <c r="M29" s="56"/>
    </row>
    <row r="30" spans="2:13" ht="20.100000000000001" customHeight="1" x14ac:dyDescent="0.4">
      <c r="B30" s="188" t="s">
        <v>23</v>
      </c>
      <c r="C30" s="189"/>
      <c r="D30" s="189"/>
      <c r="E30" s="75"/>
      <c r="F30" s="38"/>
      <c r="G30" s="39"/>
      <c r="H30" s="40"/>
      <c r="I30" s="39"/>
      <c r="J30" s="83"/>
      <c r="K30" s="210"/>
      <c r="L30" s="212"/>
      <c r="M30" s="56"/>
    </row>
    <row r="31" spans="2:13" ht="20.100000000000001" customHeight="1" x14ac:dyDescent="0.4">
      <c r="B31" s="34" t="s">
        <v>24</v>
      </c>
      <c r="C31" s="35"/>
      <c r="D31" s="35"/>
      <c r="E31" s="35"/>
      <c r="F31" s="30">
        <v>4</v>
      </c>
      <c r="G31" s="31" t="s">
        <v>13</v>
      </c>
      <c r="H31" s="41"/>
      <c r="I31" s="31" t="s">
        <v>14</v>
      </c>
      <c r="J31" s="82" t="str">
        <f>+IF(H31=0,"",F31*H31)</f>
        <v/>
      </c>
      <c r="K31" s="211"/>
      <c r="L31" s="213"/>
      <c r="M31" s="56"/>
    </row>
    <row r="32" spans="2:13" ht="20.100000000000001" customHeight="1" x14ac:dyDescent="0.4">
      <c r="B32" s="34" t="s">
        <v>67</v>
      </c>
      <c r="C32" s="35"/>
      <c r="D32" s="35"/>
      <c r="E32" s="35"/>
      <c r="F32" s="30">
        <v>0</v>
      </c>
      <c r="G32" s="31" t="s">
        <v>13</v>
      </c>
      <c r="H32" s="41"/>
      <c r="I32" s="31" t="s">
        <v>14</v>
      </c>
      <c r="J32" s="82" t="str">
        <f>+IF(H32=0,"",F32*H32)</f>
        <v/>
      </c>
      <c r="K32" s="79"/>
      <c r="L32" s="80"/>
    </row>
    <row r="33" spans="2:12" ht="20.100000000000001" customHeight="1" x14ac:dyDescent="0.4">
      <c r="B33" s="34" t="s">
        <v>77</v>
      </c>
      <c r="C33" s="104" t="s">
        <v>93</v>
      </c>
      <c r="D33" s="41"/>
      <c r="E33" s="35" t="s">
        <v>68</v>
      </c>
      <c r="F33" s="30" t="str">
        <f>IF(D33=0," ",D33*10)</f>
        <v xml:space="preserve"> </v>
      </c>
      <c r="G33" s="31" t="s">
        <v>13</v>
      </c>
      <c r="H33" s="41"/>
      <c r="I33" s="31" t="s">
        <v>14</v>
      </c>
      <c r="J33" s="82" t="str">
        <f>+IF(H33=0,"",IF(H33=1,F33*H33,IF(H33=2,F33*H33,IF(H33&lt;11,(F33*2)+(H33*2),(F33*H33)/2))))</f>
        <v/>
      </c>
      <c r="K33" s="79"/>
      <c r="L33" s="80"/>
    </row>
    <row r="34" spans="2:12" ht="20.100000000000001" customHeight="1" x14ac:dyDescent="0.4">
      <c r="B34" s="27" t="s">
        <v>25</v>
      </c>
      <c r="C34" s="29"/>
      <c r="D34" s="29"/>
      <c r="E34" s="29"/>
      <c r="F34" s="38"/>
      <c r="G34" s="39"/>
      <c r="H34" s="40"/>
      <c r="I34" s="39"/>
      <c r="J34" s="83"/>
      <c r="K34" s="79"/>
      <c r="L34" s="81"/>
    </row>
    <row r="35" spans="2:12" ht="20.100000000000001" customHeight="1" x14ac:dyDescent="0.4">
      <c r="B35" s="34" t="s">
        <v>76</v>
      </c>
      <c r="C35" s="104" t="s">
        <v>93</v>
      </c>
      <c r="D35" s="103"/>
      <c r="E35" s="78" t="s">
        <v>68</v>
      </c>
      <c r="F35" s="30" t="str">
        <f>IF(D35=0," ",D35*10)</f>
        <v xml:space="preserve"> </v>
      </c>
      <c r="G35" s="31" t="s">
        <v>13</v>
      </c>
      <c r="H35" s="41"/>
      <c r="I35" s="31" t="s">
        <v>14</v>
      </c>
      <c r="J35" s="82" t="str">
        <f>IF(H35=0,"",IF(H35=1,F35*H35,IF(H35=2,F35*H35,IF(H35&lt;11,(F35*2)+(H35*2),(F35*H35)/2))))</f>
        <v/>
      </c>
      <c r="K35" s="79"/>
      <c r="L35" s="81"/>
    </row>
    <row r="36" spans="2:12" ht="20.100000000000001" customHeight="1" x14ac:dyDescent="0.4">
      <c r="B36" s="34" t="s">
        <v>26</v>
      </c>
      <c r="C36" s="29"/>
      <c r="D36" s="29"/>
      <c r="E36" s="29"/>
      <c r="F36" s="30">
        <v>1.6</v>
      </c>
      <c r="G36" s="31" t="s">
        <v>13</v>
      </c>
      <c r="H36" s="41"/>
      <c r="I36" s="31" t="s">
        <v>14</v>
      </c>
      <c r="J36" s="82" t="str">
        <f>+IF(H36=0,"",F36*H36)</f>
        <v/>
      </c>
      <c r="K36" s="79"/>
      <c r="L36" s="81"/>
    </row>
    <row r="37" spans="2:12" ht="20.100000000000001" customHeight="1" x14ac:dyDescent="0.4">
      <c r="B37" s="34" t="s">
        <v>66</v>
      </c>
      <c r="C37" s="29"/>
      <c r="D37" s="29"/>
      <c r="E37" s="29"/>
      <c r="F37" s="30">
        <v>4</v>
      </c>
      <c r="G37" s="31" t="s">
        <v>13</v>
      </c>
      <c r="H37" s="41"/>
      <c r="I37" s="31" t="s">
        <v>14</v>
      </c>
      <c r="J37" s="82" t="str">
        <f>+IF(H37=0,"",F37*H37)</f>
        <v/>
      </c>
      <c r="K37" s="79"/>
      <c r="L37" s="81"/>
    </row>
    <row r="38" spans="2:12" ht="20.100000000000001" customHeight="1" x14ac:dyDescent="0.4">
      <c r="B38" s="27" t="s">
        <v>38</v>
      </c>
      <c r="C38" s="29"/>
      <c r="D38" s="29"/>
      <c r="E38" s="29"/>
      <c r="F38" s="30"/>
      <c r="G38" s="31"/>
      <c r="H38" s="72"/>
      <c r="I38" s="39"/>
      <c r="J38" s="83"/>
      <c r="K38" s="79"/>
      <c r="L38" s="81"/>
    </row>
    <row r="39" spans="2:12" ht="20.100000000000001" customHeight="1" x14ac:dyDescent="0.4">
      <c r="B39" s="176" t="s">
        <v>0</v>
      </c>
      <c r="C39" s="177"/>
      <c r="D39" s="177"/>
      <c r="E39" s="177"/>
      <c r="F39" s="152"/>
      <c r="G39" s="31" t="s">
        <v>13</v>
      </c>
      <c r="H39" s="41"/>
      <c r="I39" s="31" t="s">
        <v>14</v>
      </c>
      <c r="J39" s="82" t="str">
        <f>+IF(H39=0,"",F39*H39)</f>
        <v/>
      </c>
      <c r="K39" s="79"/>
      <c r="L39" s="81"/>
    </row>
    <row r="40" spans="2:12" ht="20.100000000000001" customHeight="1" x14ac:dyDescent="0.4">
      <c r="B40" s="176" t="s">
        <v>0</v>
      </c>
      <c r="C40" s="177"/>
      <c r="D40" s="177"/>
      <c r="E40" s="177"/>
      <c r="F40" s="152"/>
      <c r="G40" s="31" t="s">
        <v>13</v>
      </c>
      <c r="H40" s="41"/>
      <c r="I40" s="31" t="s">
        <v>14</v>
      </c>
      <c r="J40" s="82" t="str">
        <f>+IF(H40=0,"",F40*H40)</f>
        <v/>
      </c>
      <c r="K40" s="206"/>
      <c r="L40" s="207"/>
    </row>
    <row r="41" spans="2:12" ht="20.100000000000001" customHeight="1" x14ac:dyDescent="0.4">
      <c r="B41" s="176" t="s">
        <v>0</v>
      </c>
      <c r="C41" s="177"/>
      <c r="D41" s="177"/>
      <c r="E41" s="177"/>
      <c r="F41" s="152"/>
      <c r="G41" s="31" t="s">
        <v>13</v>
      </c>
      <c r="H41" s="41"/>
      <c r="I41" s="31" t="s">
        <v>14</v>
      </c>
      <c r="J41" s="82" t="str">
        <f>+IF(H41=0,"",F41*H41)</f>
        <v/>
      </c>
      <c r="K41" s="206"/>
      <c r="L41" s="207"/>
    </row>
    <row r="42" spans="2:12" ht="20.100000000000001" customHeight="1" x14ac:dyDescent="0.4">
      <c r="B42" s="176" t="s">
        <v>0</v>
      </c>
      <c r="C42" s="177"/>
      <c r="D42" s="177"/>
      <c r="E42" s="177"/>
      <c r="F42" s="152"/>
      <c r="G42" s="31" t="s">
        <v>13</v>
      </c>
      <c r="H42" s="41"/>
      <c r="I42" s="31" t="s">
        <v>14</v>
      </c>
      <c r="J42" s="82" t="str">
        <f>+IF(H42=0,"",F42*H42)</f>
        <v/>
      </c>
      <c r="K42" s="46"/>
      <c r="L42" s="8"/>
    </row>
    <row r="43" spans="2:12" ht="20.100000000000001" customHeight="1" thickBot="1" x14ac:dyDescent="0.45">
      <c r="B43" s="178" t="s">
        <v>0</v>
      </c>
      <c r="C43" s="179"/>
      <c r="D43" s="179"/>
      <c r="E43" s="179"/>
      <c r="F43" s="153"/>
      <c r="G43" s="36" t="s">
        <v>13</v>
      </c>
      <c r="H43" s="42"/>
      <c r="I43" s="36" t="s">
        <v>14</v>
      </c>
      <c r="J43" s="84" t="str">
        <f>+IF(H43=0,"",F43*H43)</f>
        <v/>
      </c>
      <c r="K43" s="46"/>
      <c r="L43" s="8"/>
    </row>
    <row r="44" spans="2:12" ht="19.5" customHeight="1" thickTop="1" thickBot="1" x14ac:dyDescent="0.45">
      <c r="B44" s="76"/>
      <c r="C44" s="76"/>
      <c r="D44" s="197" t="s">
        <v>33</v>
      </c>
      <c r="E44" s="198"/>
      <c r="F44" s="198"/>
      <c r="G44" s="198"/>
      <c r="H44" s="198"/>
      <c r="I44" s="199"/>
      <c r="J44" s="85" t="str">
        <f>IF(SUM(J13:J43)=0,"",SUM(J13:J43))</f>
        <v/>
      </c>
      <c r="K44" s="48"/>
      <c r="L44" s="8"/>
    </row>
    <row r="45" spans="2:12" ht="19.5" customHeight="1" thickTop="1" thickBot="1" x14ac:dyDescent="0.45">
      <c r="B45" s="77"/>
      <c r="C45" s="77"/>
      <c r="D45" s="200" t="s">
        <v>69</v>
      </c>
      <c r="E45" s="201"/>
      <c r="F45" s="201"/>
      <c r="G45" s="201"/>
      <c r="H45" s="201"/>
      <c r="I45" s="202"/>
      <c r="J45" s="86"/>
      <c r="K45" s="102"/>
      <c r="L45" s="8"/>
    </row>
    <row r="46" spans="2:12" ht="19.5" customHeight="1" thickTop="1" thickBot="1" x14ac:dyDescent="0.45">
      <c r="B46" s="51"/>
      <c r="C46" s="51"/>
      <c r="D46" s="203" t="s">
        <v>74</v>
      </c>
      <c r="E46" s="204"/>
      <c r="F46" s="204"/>
      <c r="G46" s="204"/>
      <c r="H46" s="204"/>
      <c r="I46" s="205"/>
      <c r="J46" s="85" t="str">
        <f>IF(SUM(J44:J44)=0,"",(J44*J45))</f>
        <v/>
      </c>
      <c r="K46" s="48"/>
      <c r="L46" s="8"/>
    </row>
    <row r="47" spans="2:12" ht="19.5" customHeight="1" thickTop="1" x14ac:dyDescent="0.4">
      <c r="B47" s="51"/>
      <c r="C47" s="51"/>
      <c r="D47" s="53"/>
      <c r="E47" s="53"/>
      <c r="F47" s="53"/>
      <c r="G47" s="53"/>
      <c r="H47" s="53"/>
      <c r="I47" s="53"/>
      <c r="J47" s="54"/>
      <c r="K47" s="55"/>
      <c r="L47" s="8"/>
    </row>
    <row r="48" spans="2:12" ht="101.25" customHeight="1" x14ac:dyDescent="0.35">
      <c r="D48" s="181" t="s">
        <v>78</v>
      </c>
      <c r="E48" s="181"/>
      <c r="F48" s="181"/>
      <c r="G48" s="181"/>
      <c r="H48" s="181"/>
      <c r="I48" s="181"/>
      <c r="J48" s="181"/>
    </row>
    <row r="50" spans="2:12" ht="19.5" customHeight="1" x14ac:dyDescent="0.4">
      <c r="B50" s="51"/>
      <c r="C50" s="51"/>
      <c r="D50" s="190" t="s">
        <v>75</v>
      </c>
      <c r="E50" s="191"/>
      <c r="F50" s="191"/>
      <c r="G50" s="191"/>
      <c r="H50" s="191"/>
      <c r="I50" s="191"/>
      <c r="J50" s="191"/>
      <c r="K50" s="55"/>
      <c r="L50" s="8"/>
    </row>
  </sheetData>
  <sheetProtection sheet="1"/>
  <protectedRanges>
    <protectedRange sqref="H13:H14 H25:H29 H31:H33 H35:H37 H39:H43 B39:F43 D33 D35 J45 H16:H23" name="Range1"/>
  </protectedRanges>
  <mergeCells count="35">
    <mergeCell ref="K40:L41"/>
    <mergeCell ref="B29:D29"/>
    <mergeCell ref="K30:K31"/>
    <mergeCell ref="L30:L31"/>
    <mergeCell ref="B30:D30"/>
    <mergeCell ref="B41:E41"/>
    <mergeCell ref="D50:J50"/>
    <mergeCell ref="B16:D16"/>
    <mergeCell ref="B11:C11"/>
    <mergeCell ref="D44:I44"/>
    <mergeCell ref="D45:I45"/>
    <mergeCell ref="D46:I46"/>
    <mergeCell ref="B17:D17"/>
    <mergeCell ref="B26:D26"/>
    <mergeCell ref="B25:D25"/>
    <mergeCell ref="B24:D24"/>
    <mergeCell ref="B28:D28"/>
    <mergeCell ref="B18:D18"/>
    <mergeCell ref="B27:D27"/>
    <mergeCell ref="B19:D19"/>
    <mergeCell ref="B42:E42"/>
    <mergeCell ref="B43:E43"/>
    <mergeCell ref="G3:J3"/>
    <mergeCell ref="D48:J48"/>
    <mergeCell ref="B8:H8"/>
    <mergeCell ref="B10:J10"/>
    <mergeCell ref="G6:J6"/>
    <mergeCell ref="G4:J4"/>
    <mergeCell ref="B9:J9"/>
    <mergeCell ref="B20:D20"/>
    <mergeCell ref="B21:D21"/>
    <mergeCell ref="B22:D22"/>
    <mergeCell ref="B23:D23"/>
    <mergeCell ref="B39:E39"/>
    <mergeCell ref="B40:E40"/>
  </mergeCells>
  <phoneticPr fontId="5" type="noConversion"/>
  <printOptions horizontalCentered="1"/>
  <pageMargins left="0.25" right="0.25" top="0.5" bottom="0.5" header="0.25" footer="0.25"/>
  <pageSetup scale="60" orientation="portrait" r:id="rId1"/>
  <headerFooter alignWithMargins="0">
    <oddHeader>&amp;CWater Meter Sizing Form</oddHeader>
    <oddFooter>&amp;REffective: August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65"/>
  <sheetViews>
    <sheetView showGridLines="0" view="pageLayout" topLeftCell="A64" zoomScaleNormal="100" zoomScaleSheetLayoutView="100" workbookViewId="0">
      <selection activeCell="D2" sqref="D2:F2"/>
    </sheetView>
  </sheetViews>
  <sheetFormatPr defaultColWidth="9.1328125" defaultRowHeight="12.75" x14ac:dyDescent="0.35"/>
  <cols>
    <col min="1" max="1" width="23" style="126" customWidth="1"/>
    <col min="2" max="3" width="30.59765625" style="126" customWidth="1"/>
    <col min="4" max="4" width="30.59765625" style="127" customWidth="1"/>
    <col min="5" max="5" width="30.59765625" style="126" customWidth="1"/>
    <col min="6" max="6" width="22.86328125" style="126" customWidth="1"/>
    <col min="7" max="16384" width="9.1328125" style="8"/>
  </cols>
  <sheetData>
    <row r="1" spans="1:28" ht="19.5" customHeight="1" x14ac:dyDescent="0.35">
      <c r="A1" s="37"/>
      <c r="B1" s="7"/>
      <c r="C1" s="37"/>
      <c r="D1" s="66"/>
      <c r="E1" s="18"/>
      <c r="F1" s="7"/>
    </row>
    <row r="2" spans="1:28" ht="39.75" customHeight="1" x14ac:dyDescent="0.75">
      <c r="A2" s="7"/>
      <c r="B2" s="7"/>
      <c r="C2" s="7"/>
      <c r="D2" s="218" t="s">
        <v>39</v>
      </c>
      <c r="E2" s="187"/>
      <c r="F2" s="187"/>
    </row>
    <row r="3" spans="1:28" ht="21.75" customHeight="1" x14ac:dyDescent="0.55000000000000004">
      <c r="A3" s="7"/>
      <c r="B3" s="7"/>
      <c r="C3" s="7"/>
      <c r="D3" s="219"/>
      <c r="E3" s="187"/>
      <c r="F3" s="187"/>
    </row>
    <row r="4" spans="1:28" ht="5.25" customHeight="1" x14ac:dyDescent="0.35">
      <c r="A4" s="7"/>
      <c r="B4" s="7"/>
      <c r="C4" s="7"/>
      <c r="D4" s="67"/>
      <c r="E4" s="7"/>
      <c r="F4" s="65"/>
    </row>
    <row r="5" spans="1:28" ht="12.75" customHeight="1" x14ac:dyDescent="0.35">
      <c r="A5" s="7"/>
      <c r="B5" s="7"/>
      <c r="C5" s="7"/>
      <c r="D5" s="220" t="s">
        <v>50</v>
      </c>
      <c r="E5" s="187"/>
      <c r="F5" s="187"/>
      <c r="L5" s="7"/>
    </row>
    <row r="6" spans="1:28" ht="4.5" customHeight="1" x14ac:dyDescent="0.35">
      <c r="A6" s="68"/>
      <c r="B6" s="68"/>
      <c r="C6" s="68"/>
      <c r="D6" s="69"/>
      <c r="E6" s="68"/>
      <c r="F6" s="68"/>
    </row>
    <row r="7" spans="1:28" ht="24.75" customHeight="1" x14ac:dyDescent="0.8">
      <c r="A7" s="216"/>
      <c r="B7" s="216"/>
      <c r="C7" s="216"/>
      <c r="D7" s="216"/>
      <c r="E7" s="216"/>
      <c r="F7" s="217"/>
    </row>
    <row r="8" spans="1:28" s="9" customFormat="1" x14ac:dyDescent="0.35">
      <c r="A8" s="7"/>
      <c r="B8" s="7"/>
      <c r="C8" s="7"/>
      <c r="D8" s="67"/>
      <c r="E8" s="7"/>
      <c r="F8" s="7"/>
      <c r="G8" s="8"/>
      <c r="H8" s="7"/>
      <c r="I8" s="7"/>
      <c r="J8" s="7"/>
      <c r="K8" s="7"/>
      <c r="L8" s="7"/>
      <c r="M8" s="7"/>
      <c r="N8" s="7"/>
      <c r="O8" s="7"/>
      <c r="P8" s="7"/>
      <c r="Q8" s="7"/>
      <c r="R8" s="7"/>
      <c r="S8" s="7"/>
      <c r="T8" s="7"/>
      <c r="U8" s="7"/>
      <c r="V8" s="7"/>
      <c r="W8" s="7"/>
      <c r="X8" s="7"/>
      <c r="Y8" s="7"/>
      <c r="Z8" s="7"/>
      <c r="AA8" s="7"/>
      <c r="AB8" s="7"/>
    </row>
    <row r="9" spans="1:28" s="111" customFormat="1" ht="31.5" customHeight="1" x14ac:dyDescent="0.35">
      <c r="A9" s="7"/>
      <c r="B9" s="214" t="s">
        <v>40</v>
      </c>
      <c r="C9" s="215"/>
      <c r="D9" s="214" t="s">
        <v>41</v>
      </c>
      <c r="E9" s="215"/>
      <c r="F9" s="7"/>
      <c r="G9" s="8"/>
      <c r="H9" s="7"/>
      <c r="I9" s="7"/>
      <c r="J9" s="7"/>
      <c r="K9" s="7"/>
      <c r="L9" s="7"/>
      <c r="M9" s="7"/>
      <c r="N9" s="7"/>
      <c r="O9" s="7"/>
      <c r="P9" s="7"/>
      <c r="Q9" s="7"/>
      <c r="R9" s="7"/>
      <c r="S9" s="7"/>
      <c r="T9" s="7"/>
      <c r="U9" s="7"/>
      <c r="V9" s="7"/>
      <c r="W9" s="7"/>
      <c r="X9" s="7"/>
      <c r="Y9" s="7"/>
      <c r="Z9" s="7"/>
      <c r="AA9" s="7"/>
      <c r="AB9" s="7"/>
    </row>
    <row r="10" spans="1:28" ht="15.75" customHeight="1" x14ac:dyDescent="0.4">
      <c r="A10" s="7"/>
      <c r="B10" s="112" t="s">
        <v>42</v>
      </c>
      <c r="C10" s="112" t="s">
        <v>43</v>
      </c>
      <c r="D10" s="112" t="s">
        <v>42</v>
      </c>
      <c r="E10" s="112" t="s">
        <v>43</v>
      </c>
      <c r="F10" s="7"/>
      <c r="H10" s="7"/>
      <c r="I10" s="7"/>
      <c r="J10" s="7"/>
    </row>
    <row r="11" spans="1:28" ht="15.75" customHeight="1" x14ac:dyDescent="0.4">
      <c r="A11" s="7"/>
      <c r="B11" s="113" t="s">
        <v>32</v>
      </c>
      <c r="C11" s="114" t="s">
        <v>44</v>
      </c>
      <c r="D11" s="115" t="s">
        <v>32</v>
      </c>
      <c r="E11" s="115" t="s">
        <v>44</v>
      </c>
      <c r="F11" s="7"/>
    </row>
    <row r="12" spans="1:28" s="120" customFormat="1" ht="15.95" customHeight="1" x14ac:dyDescent="0.4">
      <c r="A12" s="116"/>
      <c r="B12" s="117">
        <v>1</v>
      </c>
      <c r="C12" s="118">
        <v>3</v>
      </c>
      <c r="D12" s="119" t="s">
        <v>45</v>
      </c>
      <c r="E12" s="119" t="s">
        <v>45</v>
      </c>
      <c r="F12" s="116"/>
    </row>
    <row r="13" spans="1:28" s="120" customFormat="1" ht="15.95" customHeight="1" x14ac:dyDescent="0.4">
      <c r="A13" s="116"/>
      <c r="B13" s="117">
        <v>2</v>
      </c>
      <c r="C13" s="118">
        <v>5</v>
      </c>
      <c r="D13" s="119" t="s">
        <v>45</v>
      </c>
      <c r="E13" s="119" t="s">
        <v>45</v>
      </c>
      <c r="F13" s="116"/>
      <c r="G13" s="116"/>
    </row>
    <row r="14" spans="1:28" s="120" customFormat="1" ht="15.95" customHeight="1" x14ac:dyDescent="0.4">
      <c r="A14" s="116"/>
      <c r="B14" s="117">
        <v>3</v>
      </c>
      <c r="C14" s="118">
        <v>6.5</v>
      </c>
      <c r="D14" s="119" t="s">
        <v>45</v>
      </c>
      <c r="E14" s="119" t="s">
        <v>45</v>
      </c>
      <c r="F14" s="116"/>
      <c r="G14" s="116"/>
    </row>
    <row r="15" spans="1:28" s="120" customFormat="1" ht="15.95" customHeight="1" x14ac:dyDescent="0.4">
      <c r="A15" s="116"/>
      <c r="B15" s="121">
        <v>4</v>
      </c>
      <c r="C15" s="118">
        <v>8</v>
      </c>
      <c r="D15" s="119" t="s">
        <v>45</v>
      </c>
      <c r="E15" s="119" t="s">
        <v>45</v>
      </c>
      <c r="F15" s="116"/>
    </row>
    <row r="16" spans="1:28" s="120" customFormat="1" ht="15.95" customHeight="1" x14ac:dyDescent="0.4">
      <c r="A16" s="116"/>
      <c r="B16" s="117">
        <v>5</v>
      </c>
      <c r="C16" s="118">
        <v>9.4</v>
      </c>
      <c r="D16" s="117">
        <v>5</v>
      </c>
      <c r="E16" s="118">
        <v>15</v>
      </c>
      <c r="F16" s="116"/>
      <c r="G16" s="116"/>
    </row>
    <row r="17" spans="1:7" s="120" customFormat="1" ht="15.95" customHeight="1" x14ac:dyDescent="0.4">
      <c r="A17" s="116"/>
      <c r="B17" s="117">
        <v>6</v>
      </c>
      <c r="C17" s="122">
        <v>10.7</v>
      </c>
      <c r="D17" s="117">
        <v>6</v>
      </c>
      <c r="E17" s="118">
        <v>17.399999999999999</v>
      </c>
      <c r="F17" s="116"/>
    </row>
    <row r="18" spans="1:7" s="120" customFormat="1" ht="15.95" customHeight="1" x14ac:dyDescent="0.4">
      <c r="A18" s="116"/>
      <c r="B18" s="117">
        <v>7</v>
      </c>
      <c r="C18" s="118">
        <v>11.8</v>
      </c>
      <c r="D18" s="117">
        <v>7</v>
      </c>
      <c r="E18" s="118">
        <v>19.8</v>
      </c>
      <c r="F18" s="116"/>
      <c r="G18" s="116"/>
    </row>
    <row r="19" spans="1:7" s="120" customFormat="1" ht="15.95" customHeight="1" x14ac:dyDescent="0.4">
      <c r="A19" s="116"/>
      <c r="B19" s="117">
        <v>8</v>
      </c>
      <c r="C19" s="118">
        <v>12.8</v>
      </c>
      <c r="D19" s="117">
        <v>8</v>
      </c>
      <c r="E19" s="118">
        <v>22.2</v>
      </c>
      <c r="F19" s="116"/>
      <c r="G19" s="116"/>
    </row>
    <row r="20" spans="1:7" s="120" customFormat="1" ht="15.95" customHeight="1" x14ac:dyDescent="0.4">
      <c r="A20" s="116"/>
      <c r="B20" s="117">
        <v>9</v>
      </c>
      <c r="C20" s="118">
        <v>13.7</v>
      </c>
      <c r="D20" s="117">
        <v>9</v>
      </c>
      <c r="E20" s="118">
        <v>24.6</v>
      </c>
      <c r="F20" s="116"/>
      <c r="G20" s="116"/>
    </row>
    <row r="21" spans="1:7" s="120" customFormat="1" ht="15.95" customHeight="1" x14ac:dyDescent="0.4">
      <c r="A21" s="116"/>
      <c r="B21" s="121">
        <v>10</v>
      </c>
      <c r="C21" s="122">
        <v>14.6</v>
      </c>
      <c r="D21" s="121">
        <v>10</v>
      </c>
      <c r="E21" s="118">
        <v>27</v>
      </c>
      <c r="F21" s="116"/>
      <c r="G21" s="116"/>
    </row>
    <row r="22" spans="1:7" s="120" customFormat="1" ht="15.95" customHeight="1" x14ac:dyDescent="0.4">
      <c r="A22" s="116"/>
      <c r="B22" s="117">
        <v>11</v>
      </c>
      <c r="C22" s="118">
        <v>15.4</v>
      </c>
      <c r="D22" s="117">
        <v>11</v>
      </c>
      <c r="E22" s="118">
        <v>27.8</v>
      </c>
      <c r="F22" s="116"/>
      <c r="G22" s="116"/>
    </row>
    <row r="23" spans="1:7" s="120" customFormat="1" ht="15.95" customHeight="1" x14ac:dyDescent="0.4">
      <c r="A23" s="116"/>
      <c r="B23" s="117">
        <v>12</v>
      </c>
      <c r="C23" s="118">
        <v>16</v>
      </c>
      <c r="D23" s="121">
        <v>12</v>
      </c>
      <c r="E23" s="122">
        <v>28.6</v>
      </c>
      <c r="F23" s="116"/>
    </row>
    <row r="24" spans="1:7" s="120" customFormat="1" ht="15.95" customHeight="1" x14ac:dyDescent="0.4">
      <c r="A24" s="116"/>
      <c r="B24" s="117">
        <v>13</v>
      </c>
      <c r="C24" s="118">
        <v>16.5</v>
      </c>
      <c r="D24" s="117">
        <v>13</v>
      </c>
      <c r="E24" s="118">
        <v>29.4</v>
      </c>
      <c r="F24" s="116"/>
      <c r="G24" s="116"/>
    </row>
    <row r="25" spans="1:7" s="120" customFormat="1" ht="15.95" customHeight="1" x14ac:dyDescent="0.4">
      <c r="A25" s="116"/>
      <c r="B25" s="117">
        <v>14</v>
      </c>
      <c r="C25" s="118">
        <v>17</v>
      </c>
      <c r="D25" s="117">
        <v>14</v>
      </c>
      <c r="E25" s="118">
        <v>30.2</v>
      </c>
      <c r="F25" s="116"/>
      <c r="G25" s="116"/>
    </row>
    <row r="26" spans="1:7" s="120" customFormat="1" ht="15.95" customHeight="1" x14ac:dyDescent="0.4">
      <c r="A26" s="116"/>
      <c r="B26" s="117">
        <v>15</v>
      </c>
      <c r="C26" s="118">
        <v>17.5</v>
      </c>
      <c r="D26" s="121">
        <v>15</v>
      </c>
      <c r="E26" s="122">
        <v>31</v>
      </c>
      <c r="F26" s="116"/>
    </row>
    <row r="27" spans="1:7" s="120" customFormat="1" ht="15.95" customHeight="1" x14ac:dyDescent="0.4">
      <c r="A27" s="116"/>
      <c r="B27" s="117">
        <v>16</v>
      </c>
      <c r="C27" s="122">
        <v>18</v>
      </c>
      <c r="D27" s="117">
        <v>16</v>
      </c>
      <c r="E27" s="118">
        <v>31.8</v>
      </c>
      <c r="F27" s="116"/>
      <c r="G27" s="116"/>
    </row>
    <row r="28" spans="1:7" s="120" customFormat="1" ht="15.95" customHeight="1" x14ac:dyDescent="0.4">
      <c r="A28" s="116"/>
      <c r="B28" s="121">
        <v>17</v>
      </c>
      <c r="C28" s="118">
        <v>18.399999999999999</v>
      </c>
      <c r="D28" s="117">
        <v>17</v>
      </c>
      <c r="E28" s="118">
        <v>32.6</v>
      </c>
      <c r="F28" s="116"/>
    </row>
    <row r="29" spans="1:7" s="120" customFormat="1" ht="15.95" customHeight="1" x14ac:dyDescent="0.4">
      <c r="A29" s="116"/>
      <c r="B29" s="117">
        <v>18</v>
      </c>
      <c r="C29" s="118">
        <v>18.8</v>
      </c>
      <c r="D29" s="117">
        <v>18</v>
      </c>
      <c r="E29" s="118">
        <v>33.4</v>
      </c>
      <c r="F29" s="116"/>
    </row>
    <row r="30" spans="1:7" s="120" customFormat="1" ht="15.95" customHeight="1" x14ac:dyDescent="0.4">
      <c r="A30" s="116"/>
      <c r="B30" s="117">
        <v>19</v>
      </c>
      <c r="C30" s="118">
        <v>19.2</v>
      </c>
      <c r="D30" s="121">
        <v>19</v>
      </c>
      <c r="E30" s="118">
        <v>34.200000000000003</v>
      </c>
      <c r="F30" s="116"/>
      <c r="G30" s="116"/>
    </row>
    <row r="31" spans="1:7" s="120" customFormat="1" ht="15.95" customHeight="1" x14ac:dyDescent="0.4">
      <c r="A31" s="116"/>
      <c r="B31" s="117">
        <v>20</v>
      </c>
      <c r="C31" s="122">
        <v>19.600000000000001</v>
      </c>
      <c r="D31" s="117">
        <v>20</v>
      </c>
      <c r="E31" s="118">
        <v>35</v>
      </c>
      <c r="F31" s="116"/>
      <c r="G31" s="116"/>
    </row>
    <row r="32" spans="1:7" s="120" customFormat="1" ht="15.95" customHeight="1" x14ac:dyDescent="0.4">
      <c r="A32" s="116"/>
      <c r="B32" s="117">
        <v>25</v>
      </c>
      <c r="C32" s="118">
        <v>21.5</v>
      </c>
      <c r="D32" s="117">
        <v>25</v>
      </c>
      <c r="E32" s="122">
        <v>38</v>
      </c>
      <c r="F32" s="116"/>
      <c r="G32" s="116"/>
    </row>
    <row r="33" spans="1:7" s="120" customFormat="1" ht="15.95" customHeight="1" x14ac:dyDescent="0.4">
      <c r="A33" s="116"/>
      <c r="B33" s="117">
        <v>30</v>
      </c>
      <c r="C33" s="118">
        <v>23.3</v>
      </c>
      <c r="D33" s="117">
        <v>30</v>
      </c>
      <c r="E33" s="118">
        <v>42</v>
      </c>
      <c r="F33" s="116"/>
    </row>
    <row r="34" spans="1:7" s="120" customFormat="1" ht="15.95" customHeight="1" x14ac:dyDescent="0.4">
      <c r="A34" s="116"/>
      <c r="B34" s="117">
        <v>35</v>
      </c>
      <c r="C34" s="122">
        <v>24.9</v>
      </c>
      <c r="D34" s="117">
        <v>35</v>
      </c>
      <c r="E34" s="122">
        <v>44</v>
      </c>
      <c r="F34" s="116"/>
      <c r="G34" s="116"/>
    </row>
    <row r="35" spans="1:7" s="120" customFormat="1" ht="15.95" customHeight="1" x14ac:dyDescent="0.4">
      <c r="A35" s="116"/>
      <c r="B35" s="121">
        <v>40</v>
      </c>
      <c r="C35" s="118">
        <v>26.3</v>
      </c>
      <c r="D35" s="117">
        <v>40</v>
      </c>
      <c r="E35" s="118">
        <v>46</v>
      </c>
      <c r="F35" s="116"/>
    </row>
    <row r="36" spans="1:7" s="120" customFormat="1" ht="15.95" customHeight="1" x14ac:dyDescent="0.4">
      <c r="A36" s="116"/>
      <c r="B36" s="117">
        <v>45</v>
      </c>
      <c r="C36" s="118">
        <v>27.7</v>
      </c>
      <c r="D36" s="117">
        <v>45</v>
      </c>
      <c r="E36" s="118">
        <v>48</v>
      </c>
      <c r="F36" s="116"/>
    </row>
    <row r="37" spans="1:7" s="120" customFormat="1" ht="15.95" customHeight="1" x14ac:dyDescent="0.4">
      <c r="A37" s="116"/>
      <c r="B37" s="121">
        <v>50</v>
      </c>
      <c r="C37" s="118">
        <v>29.1</v>
      </c>
      <c r="D37" s="121">
        <v>50</v>
      </c>
      <c r="E37" s="118">
        <v>50</v>
      </c>
      <c r="F37" s="116"/>
      <c r="G37" s="116"/>
    </row>
    <row r="38" spans="1:7" s="120" customFormat="1" ht="15.95" customHeight="1" x14ac:dyDescent="0.4">
      <c r="A38" s="116"/>
      <c r="B38" s="117">
        <v>60</v>
      </c>
      <c r="C38" s="118">
        <v>32</v>
      </c>
      <c r="D38" s="117">
        <v>60</v>
      </c>
      <c r="E38" s="122">
        <v>54</v>
      </c>
      <c r="F38" s="116"/>
      <c r="G38" s="116"/>
    </row>
    <row r="39" spans="1:7" s="120" customFormat="1" ht="15.95" customHeight="1" x14ac:dyDescent="0.4">
      <c r="A39" s="116"/>
      <c r="B39" s="117">
        <v>70</v>
      </c>
      <c r="C39" s="118">
        <v>35</v>
      </c>
      <c r="D39" s="117">
        <v>70</v>
      </c>
      <c r="E39" s="118">
        <v>58</v>
      </c>
      <c r="F39" s="116"/>
    </row>
    <row r="40" spans="1:7" s="120" customFormat="1" ht="15.95" customHeight="1" x14ac:dyDescent="0.4">
      <c r="A40" s="116"/>
      <c r="B40" s="117">
        <v>80</v>
      </c>
      <c r="C40" s="122">
        <v>38</v>
      </c>
      <c r="D40" s="121">
        <v>80</v>
      </c>
      <c r="E40" s="122">
        <v>61.2</v>
      </c>
      <c r="F40" s="116"/>
    </row>
    <row r="41" spans="1:7" s="120" customFormat="1" ht="15.95" customHeight="1" x14ac:dyDescent="0.4">
      <c r="A41" s="116"/>
      <c r="B41" s="121">
        <v>90</v>
      </c>
      <c r="C41" s="118">
        <v>41</v>
      </c>
      <c r="D41" s="117">
        <v>90</v>
      </c>
      <c r="E41" s="118">
        <v>64.3</v>
      </c>
      <c r="F41" s="116"/>
      <c r="G41" s="116"/>
    </row>
    <row r="42" spans="1:7" s="120" customFormat="1" ht="15.95" customHeight="1" x14ac:dyDescent="0.4">
      <c r="A42" s="116"/>
      <c r="B42" s="117">
        <v>100</v>
      </c>
      <c r="C42" s="118">
        <v>43.5</v>
      </c>
      <c r="D42" s="117">
        <v>100</v>
      </c>
      <c r="E42" s="118">
        <v>67.5</v>
      </c>
      <c r="F42" s="116"/>
      <c r="G42" s="116"/>
    </row>
    <row r="43" spans="1:7" s="120" customFormat="1" ht="15.95" customHeight="1" x14ac:dyDescent="0.4">
      <c r="A43" s="116"/>
      <c r="B43" s="117">
        <v>120</v>
      </c>
      <c r="C43" s="118">
        <v>48</v>
      </c>
      <c r="D43" s="117">
        <v>120</v>
      </c>
      <c r="E43" s="118">
        <v>73</v>
      </c>
      <c r="F43" s="116"/>
      <c r="G43" s="116"/>
    </row>
    <row r="44" spans="1:7" s="120" customFormat="1" ht="15.95" customHeight="1" x14ac:dyDescent="0.4">
      <c r="A44" s="116"/>
      <c r="B44" s="117">
        <v>140</v>
      </c>
      <c r="C44" s="118">
        <v>52.5</v>
      </c>
      <c r="D44" s="117">
        <v>140</v>
      </c>
      <c r="E44" s="118">
        <v>77</v>
      </c>
      <c r="F44" s="116"/>
      <c r="G44" s="116"/>
    </row>
    <row r="45" spans="1:7" s="120" customFormat="1" ht="15.95" customHeight="1" x14ac:dyDescent="0.4">
      <c r="A45" s="116"/>
      <c r="B45" s="121">
        <v>160</v>
      </c>
      <c r="C45" s="118">
        <v>57</v>
      </c>
      <c r="D45" s="117">
        <v>160</v>
      </c>
      <c r="E45" s="118">
        <v>81</v>
      </c>
      <c r="F45" s="116"/>
      <c r="G45" s="116"/>
    </row>
    <row r="46" spans="1:7" s="120" customFormat="1" ht="15.95" customHeight="1" x14ac:dyDescent="0.4">
      <c r="A46" s="116"/>
      <c r="B46" s="117">
        <v>180</v>
      </c>
      <c r="C46" s="122">
        <v>61</v>
      </c>
      <c r="D46" s="121">
        <v>180</v>
      </c>
      <c r="E46" s="122">
        <v>85.5</v>
      </c>
      <c r="F46" s="116"/>
    </row>
    <row r="47" spans="1:7" s="120" customFormat="1" ht="15.95" customHeight="1" x14ac:dyDescent="0.4">
      <c r="A47" s="116"/>
      <c r="B47" s="117">
        <v>200</v>
      </c>
      <c r="C47" s="118">
        <v>65</v>
      </c>
      <c r="D47" s="117">
        <v>200</v>
      </c>
      <c r="E47" s="118">
        <v>90</v>
      </c>
      <c r="F47" s="116"/>
      <c r="G47" s="116"/>
    </row>
    <row r="48" spans="1:7" s="120" customFormat="1" ht="15.95" customHeight="1" x14ac:dyDescent="0.4">
      <c r="A48" s="116"/>
      <c r="B48" s="117">
        <v>225</v>
      </c>
      <c r="C48" s="118">
        <v>70</v>
      </c>
      <c r="D48" s="117">
        <v>225</v>
      </c>
      <c r="E48" s="118">
        <v>95.5</v>
      </c>
      <c r="F48" s="116"/>
      <c r="G48" s="116"/>
    </row>
    <row r="49" spans="1:7" s="120" customFormat="1" ht="15.95" customHeight="1" x14ac:dyDescent="0.4">
      <c r="A49" s="116"/>
      <c r="B49" s="121">
        <v>250</v>
      </c>
      <c r="C49" s="122">
        <v>75</v>
      </c>
      <c r="D49" s="117">
        <v>250</v>
      </c>
      <c r="E49" s="118">
        <v>101</v>
      </c>
      <c r="F49" s="116"/>
      <c r="G49" s="116"/>
    </row>
    <row r="50" spans="1:7" s="120" customFormat="1" ht="15.95" customHeight="1" x14ac:dyDescent="0.4">
      <c r="A50" s="116"/>
      <c r="B50" s="117">
        <v>275</v>
      </c>
      <c r="C50" s="118">
        <v>80</v>
      </c>
      <c r="D50" s="121">
        <v>275</v>
      </c>
      <c r="E50" s="118">
        <v>104.5</v>
      </c>
      <c r="F50" s="116"/>
      <c r="G50" s="116"/>
    </row>
    <row r="51" spans="1:7" s="120" customFormat="1" ht="15.95" customHeight="1" x14ac:dyDescent="0.4">
      <c r="A51" s="116"/>
      <c r="B51" s="117">
        <v>300</v>
      </c>
      <c r="C51" s="122">
        <v>85</v>
      </c>
      <c r="D51" s="117">
        <v>300</v>
      </c>
      <c r="E51" s="118">
        <v>108</v>
      </c>
      <c r="F51" s="116"/>
      <c r="G51" s="116"/>
    </row>
    <row r="52" spans="1:7" s="120" customFormat="1" ht="15.95" customHeight="1" x14ac:dyDescent="0.4">
      <c r="A52" s="116"/>
      <c r="B52" s="117">
        <v>400</v>
      </c>
      <c r="C52" s="118">
        <v>105</v>
      </c>
      <c r="D52" s="121">
        <v>400</v>
      </c>
      <c r="E52" s="122">
        <v>127</v>
      </c>
      <c r="F52" s="116"/>
      <c r="G52" s="116"/>
    </row>
    <row r="53" spans="1:7" s="120" customFormat="1" ht="15.95" customHeight="1" x14ac:dyDescent="0.4">
      <c r="A53" s="116"/>
      <c r="B53" s="121">
        <v>500</v>
      </c>
      <c r="C53" s="118">
        <v>124</v>
      </c>
      <c r="D53" s="117">
        <v>500</v>
      </c>
      <c r="E53" s="118">
        <v>143</v>
      </c>
      <c r="F53" s="116"/>
      <c r="G53" s="116"/>
    </row>
    <row r="54" spans="1:7" s="120" customFormat="1" ht="15.95" customHeight="1" x14ac:dyDescent="0.4">
      <c r="A54" s="116"/>
      <c r="B54" s="117">
        <v>750</v>
      </c>
      <c r="C54" s="118">
        <v>170</v>
      </c>
      <c r="D54" s="117">
        <v>750</v>
      </c>
      <c r="E54" s="118">
        <v>177</v>
      </c>
      <c r="F54" s="116"/>
      <c r="G54" s="116"/>
    </row>
    <row r="55" spans="1:7" s="120" customFormat="1" ht="15.95" customHeight="1" x14ac:dyDescent="0.4">
      <c r="A55" s="116"/>
      <c r="B55" s="123">
        <v>1000</v>
      </c>
      <c r="C55" s="122">
        <v>208</v>
      </c>
      <c r="D55" s="124">
        <v>1000</v>
      </c>
      <c r="E55" s="118">
        <v>208</v>
      </c>
      <c r="F55" s="116"/>
      <c r="G55" s="116"/>
    </row>
    <row r="56" spans="1:7" s="120" customFormat="1" ht="15.95" customHeight="1" x14ac:dyDescent="0.4">
      <c r="A56" s="116"/>
      <c r="B56" s="123">
        <v>1250</v>
      </c>
      <c r="C56" s="118">
        <v>239</v>
      </c>
      <c r="D56" s="123">
        <v>1250</v>
      </c>
      <c r="E56" s="122">
        <v>239</v>
      </c>
      <c r="F56" s="116"/>
    </row>
    <row r="57" spans="1:7" s="120" customFormat="1" ht="15.95" customHeight="1" x14ac:dyDescent="0.4">
      <c r="A57" s="116"/>
      <c r="B57" s="124">
        <v>1500</v>
      </c>
      <c r="C57" s="118">
        <v>269</v>
      </c>
      <c r="D57" s="123">
        <v>1500</v>
      </c>
      <c r="E57" s="118">
        <v>269</v>
      </c>
      <c r="F57" s="116"/>
      <c r="G57" s="116"/>
    </row>
    <row r="58" spans="1:7" s="120" customFormat="1" ht="15.95" customHeight="1" x14ac:dyDescent="0.4">
      <c r="A58" s="116"/>
      <c r="B58" s="123">
        <v>1750</v>
      </c>
      <c r="C58" s="122">
        <v>297</v>
      </c>
      <c r="D58" s="123">
        <v>1750</v>
      </c>
      <c r="E58" s="122">
        <v>297</v>
      </c>
      <c r="F58" s="116"/>
      <c r="G58" s="116"/>
    </row>
    <row r="59" spans="1:7" s="120" customFormat="1" ht="15.95" customHeight="1" x14ac:dyDescent="0.4">
      <c r="A59" s="116"/>
      <c r="B59" s="123">
        <v>2000</v>
      </c>
      <c r="C59" s="118">
        <v>325</v>
      </c>
      <c r="D59" s="123">
        <v>2000</v>
      </c>
      <c r="E59" s="118">
        <v>325</v>
      </c>
      <c r="F59" s="116"/>
    </row>
    <row r="60" spans="1:7" s="120" customFormat="1" ht="15.95" customHeight="1" x14ac:dyDescent="0.4">
      <c r="A60" s="116"/>
      <c r="B60" s="123">
        <v>2500</v>
      </c>
      <c r="C60" s="118">
        <v>380</v>
      </c>
      <c r="D60" s="123">
        <v>2500</v>
      </c>
      <c r="E60" s="118">
        <v>380</v>
      </c>
      <c r="F60" s="116"/>
    </row>
    <row r="61" spans="1:7" s="120" customFormat="1" ht="15.95" customHeight="1" x14ac:dyDescent="0.4">
      <c r="A61" s="116"/>
      <c r="B61" s="123">
        <v>3000</v>
      </c>
      <c r="C61" s="122">
        <v>433</v>
      </c>
      <c r="D61" s="123">
        <v>3000</v>
      </c>
      <c r="E61" s="118">
        <v>433</v>
      </c>
      <c r="F61" s="116"/>
      <c r="G61" s="116"/>
    </row>
    <row r="62" spans="1:7" s="120" customFormat="1" ht="15.95" customHeight="1" x14ac:dyDescent="0.4">
      <c r="A62" s="116"/>
      <c r="B62" s="123">
        <v>4000</v>
      </c>
      <c r="C62" s="118">
        <v>535</v>
      </c>
      <c r="D62" s="123">
        <v>4000</v>
      </c>
      <c r="E62" s="118">
        <v>535</v>
      </c>
      <c r="F62" s="116"/>
      <c r="G62" s="116"/>
    </row>
    <row r="63" spans="1:7" s="120" customFormat="1" ht="15.95" customHeight="1" x14ac:dyDescent="0.4">
      <c r="A63" s="116"/>
      <c r="B63" s="123">
        <v>5000</v>
      </c>
      <c r="C63" s="118">
        <v>593</v>
      </c>
      <c r="D63" s="123">
        <v>5000</v>
      </c>
      <c r="E63" s="118">
        <v>593</v>
      </c>
      <c r="F63" s="116"/>
      <c r="G63" s="116"/>
    </row>
    <row r="64" spans="1:7" x14ac:dyDescent="0.35">
      <c r="A64" s="7"/>
      <c r="B64" s="7"/>
      <c r="C64" s="7"/>
      <c r="D64" s="67"/>
      <c r="E64" s="7"/>
      <c r="F64" s="7"/>
    </row>
    <row r="65" spans="1:6" x14ac:dyDescent="0.35">
      <c r="A65" s="7"/>
      <c r="B65" s="7"/>
      <c r="C65" s="7"/>
      <c r="D65" s="125"/>
      <c r="E65" s="7"/>
      <c r="F65" s="7"/>
    </row>
  </sheetData>
  <sheetProtection sheet="1"/>
  <mergeCells count="6">
    <mergeCell ref="B9:C9"/>
    <mergeCell ref="D9:E9"/>
    <mergeCell ref="A7:F7"/>
    <mergeCell ref="D2:F2"/>
    <mergeCell ref="D3:F3"/>
    <mergeCell ref="D5:F5"/>
  </mergeCells>
  <phoneticPr fontId="5" type="noConversion"/>
  <printOptions horizontalCentered="1"/>
  <pageMargins left="0.25" right="0.25" top="0.5" bottom="0.5" header="0.25" footer="0.25"/>
  <pageSetup scale="60" orientation="portrait" r:id="rId1"/>
  <headerFooter alignWithMargins="0">
    <oddHeader>&amp;CWater Meter Sizing Form</oddHeader>
    <oddFooter>&amp;REffective: August 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29"/>
  <sheetViews>
    <sheetView workbookViewId="0">
      <selection activeCell="G26" sqref="G26:H29"/>
    </sheetView>
  </sheetViews>
  <sheetFormatPr defaultRowHeight="12.75" x14ac:dyDescent="0.35"/>
  <cols>
    <col min="1" max="1" width="6" bestFit="1" customWidth="1"/>
    <col min="2" max="2" width="2.59765625" bestFit="1" customWidth="1"/>
    <col min="3" max="3" width="5" bestFit="1" customWidth="1"/>
  </cols>
  <sheetData>
    <row r="1" spans="1:10" ht="25.5" x14ac:dyDescent="0.35">
      <c r="A1" s="221" t="s">
        <v>56</v>
      </c>
      <c r="B1" s="222"/>
      <c r="C1" s="223"/>
      <c r="D1" s="70" t="s">
        <v>55</v>
      </c>
      <c r="G1" s="224" t="s">
        <v>91</v>
      </c>
      <c r="H1" s="224"/>
      <c r="I1" s="224" t="s">
        <v>92</v>
      </c>
      <c r="J1" s="224"/>
    </row>
    <row r="2" spans="1:10" x14ac:dyDescent="0.35">
      <c r="A2" s="97"/>
      <c r="B2" s="98"/>
      <c r="C2" s="99">
        <v>0</v>
      </c>
      <c r="D2" s="70"/>
      <c r="F2" s="91"/>
      <c r="G2" s="64" t="s">
        <v>42</v>
      </c>
      <c r="H2" s="64" t="s">
        <v>43</v>
      </c>
      <c r="I2" s="64" t="s">
        <v>42</v>
      </c>
      <c r="J2" s="64" t="s">
        <v>43</v>
      </c>
    </row>
    <row r="3" spans="1:10" x14ac:dyDescent="0.35">
      <c r="A3" s="92">
        <f>C2+0.1</f>
        <v>0.1</v>
      </c>
      <c r="B3" s="93" t="s">
        <v>85</v>
      </c>
      <c r="C3" s="94">
        <v>30</v>
      </c>
      <c r="D3" s="71" t="s">
        <v>57</v>
      </c>
      <c r="F3" s="100" t="s">
        <v>90</v>
      </c>
      <c r="G3" s="64">
        <f>IF('Fixture Value Worksheet'!J46&gt;'Table for Estimating Demand'!B63,'Table for Estimating Demand'!B62,INDEX('Table for Estimating Demand'!B$12:B$63,MATCH('Fixture Value Worksheet'!$J$46,'Table for Estimating Demand'!B$12:B$63,1)))</f>
        <v>4000</v>
      </c>
      <c r="H3" s="101">
        <f>INDEX('Table for Estimating Demand'!C$12:C$63,MATCH(Sheet1!G3,'Table for Estimating Demand'!B$12:B$63,0))</f>
        <v>535</v>
      </c>
      <c r="I3" s="64">
        <f>IF('Fixture Value Worksheet'!J46&gt;'Table for Estimating Demand'!B63,'Table for Estimating Demand'!B62,INDEX('Table for Estimating Demand'!D$12:D$63,MATCH('Fixture Value Worksheet'!$J$46,'Table for Estimating Demand'!D$12:D$63,1)))</f>
        <v>4000</v>
      </c>
      <c r="J3" s="101">
        <f>INDEX('Table for Estimating Demand'!E$12:E$63,MATCH(Sheet1!I3,'Table for Estimating Demand'!D$12:D$63,0))</f>
        <v>535</v>
      </c>
    </row>
    <row r="4" spans="1:10" x14ac:dyDescent="0.35">
      <c r="A4" s="92">
        <f>C3+0.1</f>
        <v>30.1</v>
      </c>
      <c r="B4" s="93" t="s">
        <v>85</v>
      </c>
      <c r="C4" s="94">
        <v>50</v>
      </c>
      <c r="D4" s="71" t="s">
        <v>58</v>
      </c>
      <c r="F4" s="100" t="s">
        <v>89</v>
      </c>
      <c r="G4" s="64">
        <f>IF('Fixture Value Worksheet'!J46&gt;'Table for Estimating Demand'!B63,'Table for Estimating Demand'!B63,INDEX('Table for Estimating Demand'!B$12:B$63,MATCH('Fixture Value Worksheet'!$J$46,'Table for Estimating Demand'!B$12:B$63,1)+1))</f>
        <v>5000</v>
      </c>
      <c r="H4" s="101">
        <f>INDEX('Table for Estimating Demand'!C$12:C$63,MATCH(Sheet1!G4,'Table for Estimating Demand'!B$12:B$63,0))</f>
        <v>593</v>
      </c>
      <c r="I4" s="64">
        <f>IF('Fixture Value Worksheet'!J46&gt;'Table for Estimating Demand'!B63,'Table for Estimating Demand'!B63,INDEX('Table for Estimating Demand'!D$12:D$63,MATCH('Fixture Value Worksheet'!$J$46,'Table for Estimating Demand'!D$12:D$63,1)+1))</f>
        <v>5000</v>
      </c>
      <c r="J4" s="101">
        <f>INDEX('Table for Estimating Demand'!E$12:E$63,MATCH(Sheet1!I4,'Table for Estimating Demand'!D$12:D$63,0))</f>
        <v>593</v>
      </c>
    </row>
    <row r="5" spans="1:10" x14ac:dyDescent="0.35">
      <c r="A5" s="92">
        <f t="shared" ref="A5:A8" si="0">C4+0.1</f>
        <v>50.1</v>
      </c>
      <c r="B5" s="93" t="s">
        <v>85</v>
      </c>
      <c r="C5" s="94">
        <v>100</v>
      </c>
      <c r="D5" s="71" t="s">
        <v>59</v>
      </c>
    </row>
    <row r="6" spans="1:10" x14ac:dyDescent="0.35">
      <c r="A6" s="92">
        <f t="shared" si="0"/>
        <v>100.1</v>
      </c>
      <c r="B6" s="93" t="s">
        <v>85</v>
      </c>
      <c r="C6" s="94">
        <v>160</v>
      </c>
      <c r="D6" s="71" t="s">
        <v>60</v>
      </c>
    </row>
    <row r="7" spans="1:10" x14ac:dyDescent="0.35">
      <c r="A7" s="92">
        <f t="shared" si="0"/>
        <v>160.1</v>
      </c>
      <c r="B7" s="93" t="s">
        <v>85</v>
      </c>
      <c r="C7" s="94">
        <v>450</v>
      </c>
      <c r="D7" s="71" t="s">
        <v>61</v>
      </c>
    </row>
    <row r="8" spans="1:10" x14ac:dyDescent="0.35">
      <c r="A8" s="92">
        <f t="shared" si="0"/>
        <v>450.1</v>
      </c>
      <c r="B8" s="95" t="s">
        <v>85</v>
      </c>
      <c r="C8" s="96">
        <v>1000</v>
      </c>
      <c r="D8" s="71" t="s">
        <v>62</v>
      </c>
    </row>
    <row r="9" spans="1:10" x14ac:dyDescent="0.35">
      <c r="A9" s="92">
        <f t="shared" ref="A9:A10" si="1">C8+0.1</f>
        <v>1000.1</v>
      </c>
      <c r="B9" s="95" t="s">
        <v>85</v>
      </c>
      <c r="C9" s="96">
        <v>2000</v>
      </c>
      <c r="D9" s="90" t="s">
        <v>86</v>
      </c>
    </row>
    <row r="10" spans="1:10" x14ac:dyDescent="0.35">
      <c r="A10" s="92">
        <f t="shared" si="1"/>
        <v>2000.1</v>
      </c>
      <c r="B10" s="95" t="s">
        <v>85</v>
      </c>
      <c r="C10" s="96">
        <v>3500</v>
      </c>
      <c r="D10" s="90" t="s">
        <v>87</v>
      </c>
    </row>
    <row r="11" spans="1:10" x14ac:dyDescent="0.35">
      <c r="D11" s="148" t="s">
        <v>88</v>
      </c>
    </row>
    <row r="26" spans="7:8" x14ac:dyDescent="0.35">
      <c r="G26" s="150"/>
      <c r="H26" s="151"/>
    </row>
    <row r="27" spans="7:8" x14ac:dyDescent="0.35">
      <c r="G27" s="149"/>
      <c r="H27" s="149"/>
    </row>
    <row r="28" spans="7:8" x14ac:dyDescent="0.35">
      <c r="G28" s="91"/>
      <c r="H28" s="91"/>
    </row>
    <row r="29" spans="7:8" x14ac:dyDescent="0.35">
      <c r="G29" s="91"/>
      <c r="H29" s="91"/>
    </row>
  </sheetData>
  <mergeCells count="3">
    <mergeCell ref="A1:C1"/>
    <mergeCell ref="G1:H1"/>
    <mergeCell ref="I1:J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Fixture Value Worksheet</vt:lpstr>
      <vt:lpstr>Table for Estimating Demand</vt:lpstr>
      <vt:lpstr>Sheet1</vt:lpstr>
      <vt:lpstr>Cover!Print_Area</vt:lpstr>
      <vt:lpstr>'Fixture Value Worksheet'!Print_Area</vt:lpstr>
      <vt:lpstr>'Table for Estimating Demand'!Print_Area</vt:lpstr>
    </vt:vector>
  </TitlesOfParts>
  <Company>BCC Collier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Collier County BCC</dc:creator>
  <cp:lastModifiedBy>NicholsonJoanna</cp:lastModifiedBy>
  <cp:lastPrinted>2018-03-09T00:45:56Z</cp:lastPrinted>
  <dcterms:created xsi:type="dcterms:W3CDTF">2007-02-26T21:29:22Z</dcterms:created>
  <dcterms:modified xsi:type="dcterms:W3CDTF">2018-12-07T19:28:06Z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